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160"/>
  </bookViews>
  <sheets>
    <sheet name="BCTLD" sheetId="4" r:id="rId1"/>
    <sheet name="BC quý-mẫu 2" sheetId="3" state="hidden" r:id="rId2"/>
    <sheet name="copyTLD" sheetId="6" state="hidden" r:id="rId3"/>
    <sheet name="Sheet2" sheetId="7" r:id="rId4"/>
  </sheets>
  <definedNames>
    <definedName name="atvsnuocuong">BCTLD!#REF!</definedName>
    <definedName name="atvssocuoc">BCTLD!#REF!</definedName>
    <definedName name="atvstaibepan">BCTLD!#REF!</definedName>
    <definedName name="bameanhhungsome">BCTLD!#REF!</definedName>
    <definedName name="bameanhhungsotien">BCTLD!#REF!</definedName>
    <definedName name="bannucong">BCTLD!#REF!</definedName>
    <definedName name="banthanhtra">IF(BCTLD!#REF!="Có",1,0)</definedName>
    <definedName name="baoveloiichCNLD">BCTLD!#REF!</definedName>
    <definedName name="canboCDchuyentrach">'BC quý-mẫu 2'!$D$162</definedName>
    <definedName name="canhantientien">BCTLD!#REF!</definedName>
    <definedName name="congtrinh">BCTLD!#REF!</definedName>
    <definedName name="coquychedanchu">IF(BCTLD!#REF!="Có",1,0)</definedName>
    <definedName name="CSTDcoso">BCTLD!#REF!</definedName>
    <definedName name="CSTDtinh">BCTLD!#REF!</definedName>
    <definedName name="CSTDtrunguong">BCTLD!#REF!</definedName>
    <definedName name="dansonguoithuong">BCTLD!#REF!</definedName>
    <definedName name="dansothuong">'BC quý-mẫu 2'!$D$253</definedName>
    <definedName name="dansotienthuong">BCTLD!#REF!</definedName>
    <definedName name="daotaochuyenmonnghiepvu">BCTLD!#REF!</definedName>
    <definedName name="daotaodaihoc">BCTLD!#REF!</definedName>
    <definedName name="daotaotinhocngoaingu">BCTLD!#REF!</definedName>
    <definedName name="daotaotrunghoc">BCTLD!#REF!</definedName>
    <definedName name="dinhcong">BCTLD!#REF!</definedName>
    <definedName name="doithoai">IF(BCTLD!#REF!="Có",1,0)</definedName>
    <definedName name="dongBHXH">BCTLD!#REF!</definedName>
    <definedName name="giatricongtrinh">BCTLD!#REF!</definedName>
    <definedName name="giatrilamloi">BCTLD!#REF!</definedName>
    <definedName name="gioithieudang">BCTLD!#REF!</definedName>
    <definedName name="gioiviecnuoc_bangkhen">BCTLD!#REF!</definedName>
    <definedName name="gioiviecnuoc_dangky">BCTLD!#REF!</definedName>
    <definedName name="gioiviecnuoc_datdanhieu">BCTLD!#REF!</definedName>
    <definedName name="gioiviecnuoc_tienthuong">BCTLD!#REF!</definedName>
    <definedName name="gioiviecnuoc_xuatsac">BCTLD!#REF!</definedName>
    <definedName name="hoctapsonguoi">BCTLD!#REF!</definedName>
    <definedName name="hoctapsonguoidaotaonghe">BCTLD!#REF!</definedName>
    <definedName name="hoctapsonguoinu">BCTLD!#REF!</definedName>
    <definedName name="hoctapsonguoithitaynghe">BCTLD!#REF!</definedName>
    <definedName name="hoctapsonguoivanhoa">BCTLD!#REF!</definedName>
    <definedName name="hoinghiCBCC">IF(BCTLD!#REF!="Có",1,0)</definedName>
    <definedName name="hoinghinguoilaodong">IF(BCTLD!#REF!="Có",1,0)</definedName>
    <definedName name="hoithao">BCTLD!#REF!</definedName>
    <definedName name="hopdong1_3nam">BCTLD!#REF!</definedName>
    <definedName name="hopdongkhongthoihan">BCTLD!#REF!</definedName>
    <definedName name="hopdongthoivu">BCTLD!#REF!</definedName>
    <definedName name="hotronhao">BCTLD!#REF!</definedName>
    <definedName name="Ketnapdang">BCTLD!#REF!</definedName>
    <definedName name="khamsuckhoe">BCTLD!#REF!</definedName>
    <definedName name="khieunaisodon">BCTLD!#REF!</definedName>
    <definedName name="khieunaisodonCDgiaiquyet">BCTLD!#REF!</definedName>
    <definedName name="khieunaisodongiaiquyet">BCTLD!#REF!</definedName>
    <definedName name="khieunaisonguoi">BCTLD!#REF!</definedName>
    <definedName name="ktraldnusocuoc">BCTLD!#REF!</definedName>
    <definedName name="ktraldnusocuocphoihop">BCTLD!#REF!</definedName>
    <definedName name="kyhopdonglaodong">BCTLD!#REF!</definedName>
    <definedName name="kythoauoc">IF(BCTLD!#REF!="Có",1,0)</definedName>
    <definedName name="kythoauocnganh">IF(BCTLD!#REF!="Có",1,0)</definedName>
    <definedName name="ldnukhokhanduochotro">BCTLD!#REF!</definedName>
    <definedName name="ldnukhokhansotien">BCTLD!#REF!</definedName>
    <definedName name="loaidonvi">BCTLD!#REF!</definedName>
    <definedName name="luong">BCTLD!#REF!</definedName>
    <definedName name="luongcaonhat">BCTLD!#REF!</definedName>
    <definedName name="luongthapnhat">BCTLD!#REF!</definedName>
    <definedName name="mucthunhapcaonhat">BCTLD!#REF!</definedName>
    <definedName name="mucthunhapthapnhat">BCTLD!#REF!</definedName>
    <definedName name="ngay16sochauduocqua">BCTLD!#REF!</definedName>
    <definedName name="ngay16tienqua">BCTLD!#REF!</definedName>
    <definedName name="ngay2010_songuoinhanqua">BCTLD!#REF!</definedName>
    <definedName name="ngay2010_sotien">BCTLD!#REF!</definedName>
    <definedName name="ngay83_songuoinhanqua">BCTLD!#REF!</definedName>
    <definedName name="ngay83_sotien">BCTLD!#REF!</definedName>
    <definedName name="nghimat">BCTLD!#REF!</definedName>
    <definedName name="nguyennhankhac">BCTLD!#REF!</definedName>
    <definedName name="nhatinhnghiasonha">BCTLD!#REF!</definedName>
    <definedName name="nhatinhnghiasotienbq">BCTLD!#REF!</definedName>
    <definedName name="nhatresochau">BCTLD!#REF!</definedName>
    <definedName name="nhatresochauduochotro">BCTLD!#REF!</definedName>
    <definedName name="nhatresotienhotro">BCTLD!#REF!</definedName>
    <definedName name="nhatretienhotro">'BC quý-mẫu 2'!$D$266</definedName>
    <definedName name="nu_cbcnv_debat">BCTLD!#REF!</definedName>
    <definedName name="nuchuyentrach">'BC quý-mẫu 2'!$D$163</definedName>
    <definedName name="nuthieuvieclam">BCTLD!#REF!</definedName>
    <definedName name="phattriendoanvien">BCTLD!#REF!</definedName>
    <definedName name="_xlnm.Print_Titles" localSheetId="1">'BC quý-mẫu 2'!$128:$130</definedName>
    <definedName name="_xlnm.Print_Titles" localSheetId="0">BCTLD!$9:$9</definedName>
    <definedName name="sangkien">BCTLD!#REF!</definedName>
    <definedName name="sangkiendangky">BCTLD!#REF!</definedName>
    <definedName name="sangkienhoanthanh">'BC quý-mẫu 2'!$D$216</definedName>
    <definedName name="socosobophan">BCTLD!#REF!</definedName>
    <definedName name="socosothanhvien">BCTLD!#REF!</definedName>
    <definedName name="Socuocdoithoai">BCTLD!#REF!</definedName>
    <definedName name="sodoanvien">BCTLD!#REF!</definedName>
    <definedName name="sodoanviengiam">BCTLD!#REF!</definedName>
    <definedName name="sodoanvienkytruoc">BCTLD!#REF!</definedName>
    <definedName name="sodoanviennu">BCTLD!#REF!</definedName>
    <definedName name="sodoanvientang">BCTLD!#REF!</definedName>
    <definedName name="sohocsinhgioi">BCTLD!#REF!</definedName>
    <definedName name="sokhongchuyentrach">BCTLD!#REF!</definedName>
    <definedName name="songuoibenhnghenghiep">BCTLD!#REF!</definedName>
    <definedName name="songuoibitainan">BCTLD!#REF!</definedName>
    <definedName name="songuoichet">BCTLD!#REF!</definedName>
    <definedName name="songuoidutuyentruyen">BCTLD!#REF!</definedName>
    <definedName name="songuoinangluong">BCTLD!#REF!</definedName>
    <definedName name="songuoinghide">BCTLD!#REF!</definedName>
    <definedName name="songuoisinhconthu3">BCTLD!#REF!</definedName>
    <definedName name="songuoitinhluong">BCTLD!#REF!</definedName>
    <definedName name="songuoitinhthunhap">BCTLD!#REF!</definedName>
    <definedName name="sonudoanvienduocdebat">'BC quý-mẫu 2'!#REF!</definedName>
    <definedName name="sonukhongchuyentrach">BCTLD!#REF!</definedName>
    <definedName name="sonuuyvienbanthuongvu">BCTLD!#REF!</definedName>
    <definedName name="sonuuyvienBCH">BCTLD!#REF!</definedName>
    <definedName name="sophochutichcdcoso">BCTLD!#REF!</definedName>
    <definedName name="sophochutichcosobophan">'BC quý-mẫu 2'!$D$150</definedName>
    <definedName name="sophochutichcosothanhvien">'BC quý-mẫu 2'!$D$147</definedName>
    <definedName name="sosangkien">'BC quý-mẫu 2'!$D$215</definedName>
    <definedName name="sothamgiahoithao">BCTLD!#REF!</definedName>
    <definedName name="sotiendoanhnghiepnoluong">BCTLD!#REF!</definedName>
    <definedName name="sotocongdoanbophan">BCTLD!#REF!</definedName>
    <definedName name="sotophocongdoanbophan">'BC quý-mẫu 2'!$D$153</definedName>
    <definedName name="sotruongbanquanchung">BCTLD!#REF!</definedName>
    <definedName name="soUVBCH_CDCS">BCTLD!#REF!</definedName>
    <definedName name="soUVBCHcosobophan">'BC quý-mẫu 2'!$D$151</definedName>
    <definedName name="soUVBCHcosothanhvien">'BC quý-mẫu 2'!$D$148</definedName>
    <definedName name="souyvienbanhuongvu">BCTLD!#REF!</definedName>
    <definedName name="souyvienbankiemtracdcoso">BCTLD!#REF!</definedName>
    <definedName name="tainan">BCTLD!#REF!</definedName>
    <definedName name="tainanchetnguoi">BCTLD!#REF!</definedName>
    <definedName name="tapthetientien">BCTLD!#REF!</definedName>
    <definedName name="tencoso">BCTLD!$A$3</definedName>
    <definedName name="thamhoikhokhansonguoi">BCTLD!#REF!</definedName>
    <definedName name="thamhoikhokhansotien">BCTLD!#REF!</definedName>
    <definedName name="thanhlapcdcapduoicoso">BCTLD!#REF!</definedName>
    <definedName name="thieuvieclam">BCTLD!#REF!</definedName>
    <definedName name="Thoigian">'BC quý-mẫu 2'!$A$8</definedName>
    <definedName name="thuchienquychedanchu">'BC quý-mẫu 2'!#REF!</definedName>
    <definedName name="thunhap">BCTLD!#REF!</definedName>
    <definedName name="tienhotronhao">BCTLD!#REF!</definedName>
    <definedName name="tiennghimat">BCTLD!#REF!</definedName>
    <definedName name="tienthuonghocsinhgioi">BCTLD!#REF!</definedName>
    <definedName name="tienthuongsangkien">BCTLD!#REF!</definedName>
    <definedName name="TongsoCNVCLĐ">BCTLD!#REF!</definedName>
    <definedName name="TongsoCNVCLĐgiam">BCTLD!#REF!</definedName>
    <definedName name="TongsoCNVCLĐnu">BCTLD!#REF!</definedName>
    <definedName name="TongsoCNVCLĐtang">BCTLD!#REF!</definedName>
    <definedName name="trdoboiduong">BCTLD!#REF!</definedName>
    <definedName name="trdocaodang">BCTLD!#REF!</definedName>
    <definedName name="trdodaihoc">BCTLD!#REF!</definedName>
    <definedName name="trdothacsi">BCTLD!#REF!</definedName>
    <definedName name="trdotiensi">BCTLD!#REF!</definedName>
    <definedName name="trdotrungcap">BCTLD!#REF!</definedName>
    <definedName name="tremocoisochau">BCTLD!#REF!</definedName>
    <definedName name="tremocoisotien">BCTLD!#REF!</definedName>
    <definedName name="trungthusochauduoctangqua">BCTLD!#REF!</definedName>
    <definedName name="trungthusotienqua">BCTLD!#REF!</definedName>
    <definedName name="tuthuenha">BCTLD!#REF!</definedName>
    <definedName name="tuyentruyen">BCTLD!#REF!</definedName>
    <definedName name="tvplsocuoc">BCTLD!#REF!</definedName>
    <definedName name="tvplsodvld">BCTLD!#REF!</definedName>
    <definedName name="tylephattriendoanvien">BCTLD!#REF!</definedName>
    <definedName name="ubktsocuoc">BCTLD!#REF!</definedName>
    <definedName name="ubktsocuoccapduoi">BCTLD!#REF!</definedName>
    <definedName name="ubktsocuocdongcap">BCTLD!#REF!</definedName>
    <definedName name="unghotuthiensotien">BCTLD!#REF!</definedName>
    <definedName name="veloiich">BCTLD!#REF!</definedName>
    <definedName name="vequyen">BCTLD!#REF!</definedName>
    <definedName name="vequyenvaloiich">BCTLD!#REF!</definedName>
    <definedName name="vhttsolanTDTT">BCTLD!#REF!</definedName>
    <definedName name="vhttsoluotthamgia">BCTLD!#REF!</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91" i="4" l="1"/>
  <c r="B91" i="7" s="1"/>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10"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105" i="7"/>
  <c r="C106" i="7"/>
  <c r="C107" i="7"/>
  <c r="C108" i="7"/>
  <c r="C109" i="7"/>
  <c r="C110" i="7"/>
  <c r="C111" i="7"/>
  <c r="C112" i="7"/>
  <c r="C113" i="7"/>
  <c r="C114" i="7"/>
  <c r="C115" i="7"/>
  <c r="C116" i="7"/>
  <c r="C117" i="7"/>
  <c r="C118" i="7"/>
  <c r="C119" i="7"/>
  <c r="C120" i="7"/>
  <c r="C121" i="7"/>
  <c r="C84" i="7"/>
  <c r="C85" i="7"/>
  <c r="C86" i="7"/>
  <c r="C87" i="7"/>
  <c r="C88" i="7"/>
  <c r="C89" i="7"/>
  <c r="C90" i="7"/>
  <c r="C91" i="7"/>
  <c r="C92" i="7"/>
  <c r="C93" i="7"/>
  <c r="C94" i="7"/>
  <c r="C95" i="7"/>
  <c r="C96" i="7"/>
  <c r="C97" i="7"/>
  <c r="C98" i="7"/>
  <c r="C99" i="7"/>
  <c r="C100" i="7"/>
  <c r="C101" i="7"/>
  <c r="C102" i="7"/>
  <c r="C103" i="7"/>
  <c r="C104" i="7"/>
  <c r="C58" i="7"/>
  <c r="C59" i="7"/>
  <c r="C60" i="7"/>
  <c r="C61" i="7"/>
  <c r="C62" i="7"/>
  <c r="C63" i="7"/>
  <c r="C64" i="7"/>
  <c r="C65" i="7"/>
  <c r="C66" i="7"/>
  <c r="C67" i="7"/>
  <c r="C68" i="7"/>
  <c r="C69" i="7"/>
  <c r="C70" i="7"/>
  <c r="C71" i="7"/>
  <c r="C72" i="7"/>
  <c r="C73" i="7"/>
  <c r="C74" i="7"/>
  <c r="C75" i="7"/>
  <c r="C76" i="7"/>
  <c r="C77" i="7"/>
  <c r="C78" i="7"/>
  <c r="C79" i="7"/>
  <c r="C80" i="7"/>
  <c r="C81" i="7"/>
  <c r="C82" i="7"/>
  <c r="C83"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11" i="7"/>
  <c r="B12" i="7"/>
  <c r="B13" i="7"/>
  <c r="B14" i="7"/>
  <c r="B15" i="7"/>
  <c r="B16" i="7"/>
  <c r="B17" i="7"/>
  <c r="B18" i="7"/>
  <c r="B19" i="7"/>
  <c r="B20" i="7"/>
  <c r="B21" i="7"/>
  <c r="B22" i="7"/>
  <c r="B23" i="7"/>
  <c r="B24" i="7"/>
  <c r="B25" i="7"/>
  <c r="B26" i="7"/>
  <c r="B27" i="7"/>
  <c r="B28" i="7"/>
  <c r="B29" i="7"/>
  <c r="B30" i="7"/>
  <c r="B31" i="7"/>
  <c r="B32" i="7"/>
  <c r="B33" i="7"/>
  <c r="B34" i="7"/>
  <c r="B35" i="7"/>
  <c r="B36" i="7"/>
  <c r="B37" i="7"/>
  <c r="B10" i="7"/>
  <c r="A10"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B9" i="7"/>
  <c r="C9" i="7"/>
  <c r="E9" i="7"/>
  <c r="F9" i="7"/>
  <c r="A9" i="7"/>
  <c r="B11" i="3"/>
  <c r="AB8" i="6"/>
  <c r="BA8" i="6"/>
  <c r="AZ8" i="6"/>
  <c r="AY8" i="6"/>
  <c r="AX8" i="6"/>
  <c r="AW8" i="6"/>
  <c r="AV8" i="6"/>
  <c r="AU8" i="6"/>
  <c r="AT8" i="6"/>
  <c r="AS8" i="6"/>
  <c r="AR8" i="6"/>
  <c r="AQ8" i="6"/>
  <c r="AP8" i="6"/>
  <c r="AO8" i="6"/>
  <c r="AN8" i="6"/>
  <c r="AM8" i="6"/>
  <c r="AL8" i="6"/>
  <c r="AK8" i="6"/>
  <c r="AJ8" i="6"/>
  <c r="AI8" i="6"/>
  <c r="AH8" i="6"/>
  <c r="AG8" i="6"/>
  <c r="AF8" i="6"/>
  <c r="AE8" i="6"/>
  <c r="J8" i="6"/>
  <c r="AD8" i="6"/>
  <c r="AC8" i="6"/>
  <c r="AA8" i="6"/>
  <c r="Z8" i="6"/>
  <c r="Y8" i="6"/>
  <c r="X8" i="6"/>
  <c r="W8" i="6"/>
  <c r="V8" i="6"/>
  <c r="U8" i="6"/>
  <c r="T8" i="6"/>
  <c r="S8" i="6"/>
  <c r="R8" i="6"/>
  <c r="Q8" i="6"/>
  <c r="P8" i="6"/>
  <c r="O8" i="6"/>
  <c r="N8" i="6"/>
  <c r="M8" i="6"/>
  <c r="L8" i="6"/>
  <c r="K8" i="6"/>
  <c r="I8" i="6"/>
  <c r="H8" i="6"/>
  <c r="G8" i="6"/>
  <c r="F8" i="6"/>
  <c r="E8" i="6"/>
  <c r="D8" i="6"/>
  <c r="C8" i="6"/>
  <c r="B8" i="6"/>
  <c r="A8" i="6"/>
</calcChain>
</file>

<file path=xl/sharedStrings.xml><?xml version="1.0" encoding="utf-8"?>
<sst xmlns="http://schemas.openxmlformats.org/spreadsheetml/2006/main" count="1040" uniqueCount="612">
  <si>
    <t>……………………………………………………………………………………………..</t>
  </si>
  <si>
    <t>IV</t>
  </si>
  <si>
    <t>1)</t>
  </si>
  <si>
    <t>2)</t>
  </si>
  <si>
    <t>3)</t>
  </si>
  <si>
    <t>4)</t>
  </si>
  <si>
    <t>5)</t>
  </si>
  <si>
    <t>TT</t>
  </si>
  <si>
    <t>Nội dung</t>
  </si>
  <si>
    <t>người</t>
  </si>
  <si>
    <t>cháu</t>
  </si>
  <si>
    <t>mẹ</t>
  </si>
  <si>
    <t xml:space="preserve">BÁO CÁO TÌNH HÌNH HOẠT ĐỘNG CÔNG ĐOÀN </t>
  </si>
  <si>
    <t>I.</t>
  </si>
  <si>
    <t>TÌNH HÌNH CHUNG:</t>
  </si>
  <si>
    <t>a)</t>
  </si>
  <si>
    <t>b)</t>
  </si>
  <si>
    <t>c)</t>
  </si>
  <si>
    <t xml:space="preserve">Thuộc Cty cổ phần không có vốn nhà nước </t>
  </si>
  <si>
    <t>d)</t>
  </si>
  <si>
    <t xml:space="preserve">Đơn vị đã ký thoả ước lao động tập thể:     </t>
  </si>
  <si>
    <t xml:space="preserve">Đơn vị đã mở hội nghị Người LĐ:     </t>
  </si>
  <si>
    <t>Đơn vị đã mở hội nghị CBCC:</t>
  </si>
  <si>
    <t>USD</t>
  </si>
  <si>
    <t>II</t>
  </si>
  <si>
    <t>KẾT QUẢ HOẠT ĐỘNG CÔNG ĐOÀN:</t>
  </si>
  <si>
    <t>Tham gia quản lý, chăm lo, đại diện bảo vệ quyền, lợi ích hợp pháp chính đáng của</t>
  </si>
  <si>
    <t>đoàn viên, công nhân, viên chức, lao động</t>
  </si>
  <si>
    <t>…………………………………………………………………………………………….</t>
  </si>
  <si>
    <t>Đổi mới phương thức hoạt động, nâng cao chất lượng, hoạt động của tổ chức công</t>
  </si>
  <si>
    <t>đoàn và đội ngũ cán bộ công đoàn</t>
  </si>
  <si>
    <t>Hoạt động của Ủy ban kiểm tra:</t>
  </si>
  <si>
    <t>Công tác Nữ công:</t>
  </si>
  <si>
    <t>6)</t>
  </si>
  <si>
    <t>Công tác tài chính:</t>
  </si>
  <si>
    <t>7)</t>
  </si>
  <si>
    <t>Công tác khác và các kiến nghị:</t>
  </si>
  <si>
    <t>Với Tổng Liên đoàn Lao động Việt Nam:</t>
  </si>
  <si>
    <t>Với Công đoàn Dệt May Việt Nam:</t>
  </si>
  <si>
    <t>III</t>
  </si>
  <si>
    <t>I</t>
  </si>
  <si>
    <t>Tình hình lao động, đoàn viên, việc làm, chế độ chính sách</t>
  </si>
  <si>
    <t>Tổng số CNVCLĐ tại thời điểm báo cáo</t>
  </si>
  <si>
    <t>Trong đó : Nữ</t>
  </si>
  <si>
    <t>Tổng số ĐV công đoàn tính đến thời điểm BC</t>
  </si>
  <si>
    <t>Trong đó:  + Số nữ đoàn viên công đoàn</t>
  </si>
  <si>
    <t>đơn vị</t>
  </si>
  <si>
    <t>tổ</t>
  </si>
  <si>
    <t xml:space="preserve">Số người được tính </t>
  </si>
  <si>
    <t>Số người được nâng lương tính đến kỳ báo cáo</t>
  </si>
  <si>
    <t>Số người được tính</t>
  </si>
  <si>
    <t>Số người LĐ được ký HĐLĐ tính đến kỳ BC</t>
  </si>
  <si>
    <t>Trong đó: Hợp đồng không xác định thời hạn</t>
  </si>
  <si>
    <t>Hợp đồng có xác định thời hạn 1 - 3 năm</t>
  </si>
  <si>
    <t>Hợp đồng lao động thời vụ 3-6 tháng</t>
  </si>
  <si>
    <t>Số người đã đóng BHXH, BHYT tính đến kỳ BC</t>
  </si>
  <si>
    <t>cuộc</t>
  </si>
  <si>
    <t>Công tác thi đua</t>
  </si>
  <si>
    <t>1. Sáng kiến</t>
  </si>
  <si>
    <t xml:space="preserve">Số sáng kiến đơn vị đăng ký tính đến kỳ BC </t>
  </si>
  <si>
    <t>đồng</t>
  </si>
  <si>
    <t>2. Công trình sản phẩm thi đua</t>
  </si>
  <si>
    <t>Số công trình, sản phẩm đăng ký và hoàn thành</t>
  </si>
  <si>
    <t>Trị giá công trình, sản phẩm</t>
  </si>
  <si>
    <t>3. Danh hiệu " Lao động tiên tiến"</t>
  </si>
  <si>
    <t>Cá nhân tính đến thời điểm báo cáo</t>
  </si>
  <si>
    <t>Tập thể tính đến thời điểm báo cáo</t>
  </si>
  <si>
    <t>tập thể</t>
  </si>
  <si>
    <t>4. Danh hiệu " Chiến sỹ thi đua"</t>
  </si>
  <si>
    <t>Số người đạt cấp cơ sở tính đến thời điểm BC</t>
  </si>
  <si>
    <t>Cấp ngành TW, tỉnh, thành phố tính đến kỳ BC</t>
  </si>
  <si>
    <t>Cấp Trung ương tính đến kỳ báo cáo</t>
  </si>
  <si>
    <t>Số người được thưởng công tác DSKHHGĐ</t>
  </si>
  <si>
    <t>Số người sinh con thứ 3 tính đến thời điểm BC</t>
  </si>
  <si>
    <t>Số cháu con CBCNV đạt học sinh giỏi</t>
  </si>
  <si>
    <t>Hoạt động xã hội</t>
  </si>
  <si>
    <t>Phụng dưỡng bà mẹ Việt nam Anh hùng</t>
  </si>
  <si>
    <t>Xây nhà tình nghĩa</t>
  </si>
  <si>
    <t>căn</t>
  </si>
  <si>
    <t>Trị giá bình quân mỗi căn</t>
  </si>
  <si>
    <t>Nuôi dưỡng trẻ mồ côi</t>
  </si>
  <si>
    <t>Kiểm tra, giám sát việc thực hiện chính sách chế độ, bảo vệ CNVCLĐ</t>
  </si>
  <si>
    <t>Tổng số cuộc đơn vị đã kiểm tra tính đến TĐBC</t>
  </si>
  <si>
    <t>Số lượt người đến khiếu nại, tố cáo</t>
  </si>
  <si>
    <t>Số đơn khiếu nại, tố cáo</t>
  </si>
  <si>
    <t>đơn</t>
  </si>
  <si>
    <t>Số đơn đã được giải quyết</t>
  </si>
  <si>
    <t>Trong đó : Thuộc thẩm quyền Công đoàn</t>
  </si>
  <si>
    <t>V</t>
  </si>
  <si>
    <t xml:space="preserve">              - Trung học </t>
  </si>
  <si>
    <t xml:space="preserve">              - Tin học, ngoại ngữ</t>
  </si>
  <si>
    <t>TM. BAN THƯỜNG VỤ</t>
  </si>
  <si>
    <t>CHỦ TỊCH</t>
  </si>
  <si>
    <t xml:space="preserve">Đơn vị </t>
  </si>
  <si>
    <t>tính</t>
  </si>
  <si>
    <t>SỐ LIỆU TỔNG HỢP</t>
  </si>
  <si>
    <t xml:space="preserve">Tổng số lao động tăng </t>
  </si>
  <si>
    <t xml:space="preserve">Tổng số lao động giảm </t>
  </si>
  <si>
    <t>Số đoàn viên công đoàn tăng</t>
  </si>
  <si>
    <t>Số đoàn viên công đoàn giảm</t>
  </si>
  <si>
    <t xml:space="preserve">Đã hoàn thành </t>
  </si>
  <si>
    <t xml:space="preserve">Tổng giá trị làm lợi </t>
  </si>
  <si>
    <t xml:space="preserve">Tổng tiền thưởng sáng kiến </t>
  </si>
  <si>
    <t>Số người đạt danh hiệu giỏi việc nước-đảm việc nhà</t>
  </si>
  <si>
    <t>Số nữ đạt xuất sắc được khen thưởng</t>
  </si>
  <si>
    <t>Số người được tặng quà nhân 8/3</t>
  </si>
  <si>
    <t>Số người được tặng quà nhân dịp 20/10</t>
  </si>
  <si>
    <t>Số người nghỉ đẻ tính đến thời điểm báo cáo</t>
  </si>
  <si>
    <t>Số người được đi tham quan nghỉ mát tại kỳ BC</t>
  </si>
  <si>
    <t>Tổng tiền chi tham quan nghỉ mát</t>
  </si>
  <si>
    <t>1. K.tra thực hiện chính sách, chế độ với LĐ nữ</t>
  </si>
  <si>
    <t>Công tác Nữ công</t>
  </si>
  <si>
    <t>Ủng hộ từ thiện XH tính đến thời điểm BC</t>
  </si>
  <si>
    <t>Lưu ý: Cách tính cột 4 và cột 5</t>
  </si>
  <si>
    <t xml:space="preserve">Cột 4 = Thực hiện thực tế tổng các tháng từ tháng 1 đến tháng trước báo cáo (2T; 5T; 8T; 11T)   </t>
  </si>
  <si>
    <t>Báo cáo Quý và năm nộp ngày 15 của tháng cuối quý ( 15/3; 15/6; 15/9; 15/12)</t>
  </si>
  <si>
    <t>Tỷ đồng</t>
  </si>
  <si>
    <t>Kim ngạch xuất khẩu:………………................</t>
  </si>
  <si>
    <t>Kim ngạch nhập khẩu:…………………...........</t>
  </si>
  <si>
    <t>Doanh thu:...........................................................</t>
  </si>
  <si>
    <t xml:space="preserve">Giá trị sản xuất công nghiệp: .............................     </t>
  </si>
  <si>
    <t>Ước thực hiện</t>
  </si>
  <si>
    <t>1. Về công nhân viên chức lao động</t>
  </si>
  <si>
    <t>2. Số lượng đoàn viên công đoàn</t>
  </si>
  <si>
    <t>3. Tổ chức bộ máy công đoàn</t>
  </si>
  <si>
    <t>Số  công đoàn cơ sở thành viên</t>
  </si>
  <si>
    <t>Số công đoàn cơ sở bộ phận</t>
  </si>
  <si>
    <t>Số tổ công đoàn bộ phận</t>
  </si>
  <si>
    <t>1. Giỏi việc nước -đảm việc nhà</t>
  </si>
  <si>
    <t>3. Tặng quà nhân dịp 20/10</t>
  </si>
  <si>
    <t>2. Tặng quà nhân ngày 8/3</t>
  </si>
  <si>
    <t>4. Công tác DSKHHGĐ</t>
  </si>
  <si>
    <t>Số cháu con CBCNV được tặng quà 1/6</t>
  </si>
  <si>
    <t xml:space="preserve">Trong đó kiểm tra phối hợp </t>
  </si>
  <si>
    <t>VI</t>
  </si>
  <si>
    <t>Số lần kiểm tra</t>
  </si>
  <si>
    <t>Số lần kiểm tra đồng cấp</t>
  </si>
  <si>
    <t>Số lần kiểm tra cấp dưới</t>
  </si>
  <si>
    <t>Thực hiện các chỉ tiêu Nghị quyết Đại hội Công đoàn Việt Nam lần thứ XI</t>
  </si>
  <si>
    <t>Tổ chức các phong trào thi đua</t>
  </si>
  <si>
    <t>8)</t>
  </si>
  <si>
    <t>4. Phát triển đoàn viên và phát triển thành lập công đoàn cấp dưới CS</t>
  </si>
  <si>
    <t>Phát triển đoàn viên</t>
  </si>
  <si>
    <t>Người</t>
  </si>
  <si>
    <t>Tỉ lệ theo kế hoạch đăng ký</t>
  </si>
  <si>
    <t>%</t>
  </si>
  <si>
    <t>Thành lập công đoàn cấp dưới cơ sở</t>
  </si>
  <si>
    <t>5. Về việc làm</t>
  </si>
  <si>
    <t>6. Về tiền lương</t>
  </si>
  <si>
    <t xml:space="preserve">7. Thu nhập </t>
  </si>
  <si>
    <t>8. Ký hợp đồng lao động</t>
  </si>
  <si>
    <t>9. Đóng BHXH, BHYT:</t>
  </si>
  <si>
    <t>5. Thưởng con học sinh giỏi</t>
  </si>
  <si>
    <t>2. Hoạt động của UBKT</t>
  </si>
  <si>
    <t>3.  Giải quyết khiếu nại, tố cáo</t>
  </si>
  <si>
    <t>Đã kiện toàn Ban Thanh tra nhân dân</t>
  </si>
  <si>
    <t>Tổng số tiền DN nợ lương người lao động</t>
  </si>
  <si>
    <t>10. Nhà ở</t>
  </si>
  <si>
    <t>Số người được đơn vị bố trí nhà ở hoặc hỗ trợ tiền thuê nhà</t>
  </si>
  <si>
    <t>Số người phải tự túc thuê nhà</t>
  </si>
  <si>
    <t>11. Tổ chức cho CBCNVC tham quan nghỉ mát</t>
  </si>
  <si>
    <t>12. Tranh chấp LĐTT, đình công</t>
  </si>
  <si>
    <t>+ Về quyền của người lao động</t>
  </si>
  <si>
    <t>+ Về lợi ích của người lao động</t>
  </si>
  <si>
    <t>+ Về quyên và lợi ích của người lao động</t>
  </si>
  <si>
    <t>+ Về các nguyên nhân khác.</t>
  </si>
  <si>
    <t>13. Tai nạn lao động</t>
  </si>
  <si>
    <t>vụ</t>
  </si>
  <si>
    <t>Tổng số vụ tranh chấp LĐ, đình công xảy ra trong đơn vị</t>
  </si>
  <si>
    <t>Tổng số vụ tai nạn lao động</t>
  </si>
  <si>
    <t>+ Số người chết vì tai nạn lao động</t>
  </si>
  <si>
    <t>Công tác Tuyên truyền giáo dục</t>
  </si>
  <si>
    <t>1. Tuyên truyền giáo dục</t>
  </si>
  <si>
    <t>2. Văn hóa, thể thao</t>
  </si>
  <si>
    <t>Số lượt người tham gia</t>
  </si>
  <si>
    <t>Trong đó Nữ</t>
  </si>
  <si>
    <t xml:space="preserve">Số ĐVCĐ ưu tú được kết nạp vào Đảng </t>
  </si>
  <si>
    <t xml:space="preserve">Số lao động thiếu hoặc không có việc làm </t>
  </si>
  <si>
    <t>Trong đó: Nữ  CNLĐ thiếu hoặc không có việc làm</t>
  </si>
  <si>
    <t>(1)</t>
  </si>
  <si>
    <t>(2)</t>
  </si>
  <si>
    <t>(3)</t>
  </si>
  <si>
    <t>(4)</t>
  </si>
  <si>
    <t>(5)</t>
  </si>
  <si>
    <t>+ Tai nạn lao động chết người</t>
  </si>
  <si>
    <t>Kết quả thực hiện sản xuất kinh doanh quý       /năm 201....</t>
  </si>
  <si>
    <t>9)</t>
  </si>
  <si>
    <t>NHIỆM VỤ TRỌNG TÂM KỲ TỚI</t>
  </si>
  <si>
    <t>BIỂU MẪU ĐÍNH KÈM BÁO CÁO</t>
  </si>
  <si>
    <t>Tổng giá trị tiền thưởng</t>
  </si>
  <si>
    <t>Tổng giá trị tiền quà</t>
  </si>
  <si>
    <t>Tặng quà trung thu</t>
  </si>
  <si>
    <t>Đã tổ chức đối thoại nơi làm việc với NLĐ:</t>
  </si>
  <si>
    <t>e)</t>
  </si>
  <si>
    <t>Lợi nhuận.............................................................</t>
  </si>
  <si>
    <t>Công tác tuyên truyền, giáo dục đoàn viên và người lao động.</t>
  </si>
  <si>
    <t>3. Công đoàn giới thiệu đoàn viên ưu tú cho Đảng</t>
  </si>
  <si>
    <t>VII</t>
  </si>
  <si>
    <t>Các công tác khác:</t>
  </si>
  <si>
    <t>sáng kiến</t>
  </si>
  <si>
    <t>công trình</t>
  </si>
  <si>
    <t>Tiền lương bình quân (người/tháng)</t>
  </si>
  <si>
    <t xml:space="preserve">Thu nhập bình quân (người/tháng) </t>
  </si>
  <si>
    <t>Mức lương cao nhất (người/tháng)</t>
  </si>
  <si>
    <t>Mức lương thấp nhất (người/tháng)</t>
  </si>
  <si>
    <t>Số tiền phụng dưỡng mẹ VNAH bình quân (mẹ/tháng)</t>
  </si>
  <si>
    <t>Số tiền nuôi dưỡng bình quân (cháu/tháng)</t>
  </si>
  <si>
    <t>lượt</t>
  </si>
  <si>
    <t>Số đoàn viên của kỳ báo cáo trước</t>
  </si>
  <si>
    <t>Số  Phó chủ tịch công đoàn cơ sở thành viên</t>
  </si>
  <si>
    <t>Số  ủy viên BCH công đoàn cơ sở thành viên</t>
  </si>
  <si>
    <t>Số  Phó chủ tịch công đoàn cơ sở bộ phận</t>
  </si>
  <si>
    <t>Số  ủy viên BCH công đoàn cơ sở bộ phận</t>
  </si>
  <si>
    <t>Số tổ phó công đoàn bộ phận</t>
  </si>
  <si>
    <t>Tổng số Ủy viên ban kiểm tra công đoàn cơ sở</t>
  </si>
  <si>
    <t>Tổng số trưởng ban quần chúng tại cơ sở</t>
  </si>
  <si>
    <t>Số nữ CBCNV được đề bạt.</t>
  </si>
  <si>
    <t>Trình độ nghiệp vụ của ủy viên BCH công đoàn cơ sở</t>
  </si>
  <si>
    <t>Tiến sỹ</t>
  </si>
  <si>
    <t>Đại học</t>
  </si>
  <si>
    <t>Cao đẳng</t>
  </si>
  <si>
    <t>Trung cấp</t>
  </si>
  <si>
    <t>Số CBCĐ được Bồi dưỡng nghiệp vụ công đoàn</t>
  </si>
  <si>
    <t>Thạc sỹ</t>
  </si>
  <si>
    <t>Tổng số ủy viên BCH công đoàn cơ sở</t>
  </si>
  <si>
    <t>Trong đó : + Số Ủy viên Ban Thường vụ</t>
  </si>
  <si>
    <t xml:space="preserve">                  + Số Phó Chủ tịch Công đoàn cơ sở.</t>
  </si>
  <si>
    <t>Số đoàn viên CNVCLĐ được học văn hóa</t>
  </si>
  <si>
    <t>Số đoàn viên CNVCLĐ được đào tạo nghề</t>
  </si>
  <si>
    <t>Số đoàn viên CNVCLĐ được thi tay nghề</t>
  </si>
  <si>
    <t>Đào tạo:- Đại học  và trên Đại học</t>
  </si>
  <si>
    <t xml:space="preserve"> Đoàn viên CNLĐ được học tập nâng cao trình độ, kỹ năng nghề nghiệp</t>
  </si>
  <si>
    <t xml:space="preserve">              - Chuyên môn nghiệp vụ</t>
  </si>
  <si>
    <t>VIII</t>
  </si>
  <si>
    <t>Số cháu con CNVCLĐ được hỗ trợ tiền gửi trẻ.</t>
  </si>
  <si>
    <t>Số tiền hỗ trợ gửi trẻ (cháu/tháng)</t>
  </si>
  <si>
    <t>Số cháu con CBCNV được gửi tại nhà trẻ, mẫu giáo của doanh nghiệp</t>
  </si>
  <si>
    <t>Số người đăng ký tham gia phong trào giỏi việc nước-đảm việc nhà</t>
  </si>
  <si>
    <t>Số CNLĐ nữ  khó khăn được vay hỗ trợ tiền</t>
  </si>
  <si>
    <t>Số tiền CNLĐ nữ  khó khăn được vay hỗ trợ tiền</t>
  </si>
  <si>
    <t>Số nữ được khen tặng bằng khen TTCP trở lên</t>
  </si>
  <si>
    <t xml:space="preserve">                  + Số  nữ ủy viên Ban Chấp hành</t>
  </si>
  <si>
    <t xml:space="preserve">                  + Số  nữ ủy viên Ban Thường vụ</t>
  </si>
  <si>
    <t>6. Tặng quà nhân ngày 1/6, Trung thu và gửi trẻ</t>
  </si>
  <si>
    <t xml:space="preserve">Đã ký TƯLĐTT :    </t>
  </si>
  <si>
    <t>Số cuộc đối thoại (đến thời điểm báo cáo):</t>
  </si>
  <si>
    <t xml:space="preserve">Thực hiện quy chế dân chủ phối hợp CĐ và CM: </t>
  </si>
  <si>
    <t xml:space="preserve">CÔNG ĐOÀN DỆT MAY VIỆT NAM </t>
  </si>
  <si>
    <t>Công đoàn cơ sở ABC</t>
  </si>
  <si>
    <t>PL:</t>
  </si>
  <si>
    <t>Tên đơn vị</t>
  </si>
  <si>
    <t>Loại đơn vị</t>
  </si>
  <si>
    <t>Lao động</t>
  </si>
  <si>
    <t>Việc làm</t>
  </si>
  <si>
    <t>Tiền lương</t>
  </si>
  <si>
    <t>Nhà ở</t>
  </si>
  <si>
    <t>Thực hiện HĐLĐ, BHXH, BHYT, BHTN</t>
  </si>
  <si>
    <t>Tranh chấp lao động tập thể, đình công</t>
  </si>
  <si>
    <t>Công tác vệ sinh an toàn lao động</t>
  </si>
  <si>
    <t>Thỏa ước LĐ tập thể</t>
  </si>
  <si>
    <t>Thực hiện quy chế dân chủ</t>
  </si>
  <si>
    <t xml:space="preserve">Chăm lo, bảo vệ lợi ích cho đoàn viên và người LĐ </t>
  </si>
  <si>
    <t>Công tác tuyên truyền, giáo dục</t>
  </si>
  <si>
    <t>Công tác nữ công</t>
  </si>
  <si>
    <t>Đoàn viên, cán bộ cán bộ công đoàn</t>
  </si>
  <si>
    <t>Tổng số lao động</t>
  </si>
  <si>
    <t>trong đó : Nữ</t>
  </si>
  <si>
    <t>Số LĐ thiếu việc làm</t>
  </si>
  <si>
    <t>Tiền lương bình quân tháng của 1 người LĐ</t>
  </si>
  <si>
    <t>Tổng số tiền DN còn nợ lương người LĐ</t>
  </si>
  <si>
    <t>Số người được nhà nước, cơ quan, DN bố trí nhà ở</t>
  </si>
  <si>
    <t>Số người phải tự thuê nhà</t>
  </si>
  <si>
    <t>Số LĐ được ký HĐLĐ</t>
  </si>
  <si>
    <t>Số LĐ được đóng BHXH, BHYT, BHTN</t>
  </si>
  <si>
    <t>Tổng số vụ tranh chấp LĐ tập thể, đình công đã xảy ra</t>
  </si>
  <si>
    <t>Nguyên nhân tranh chấp LĐ tập thể , đình công</t>
  </si>
  <si>
    <t>Tổng số vụ tai nạn LĐ</t>
  </si>
  <si>
    <t>trong đó : Tai nạn chết người</t>
  </si>
  <si>
    <t>Số người bị TNLĐ</t>
  </si>
  <si>
    <t>trong đó : Số người chết</t>
  </si>
  <si>
    <t>Số người mắc bệnh nghề nghiệp</t>
  </si>
  <si>
    <t>Đơn vị có thỏa ước LĐ tập thể</t>
  </si>
  <si>
    <t>Đơn vị có tổ chức HN người LĐ hoặc HN cán bộ, công chức</t>
  </si>
  <si>
    <t>Đơn vị có tổ chức đối thoại tại nơi làm việc với người LĐ</t>
  </si>
  <si>
    <t>Đơn vị có ban Thanh tra nhân dân</t>
  </si>
  <si>
    <t>Đơn vị có quy chế dân chủ</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</si>
  <si>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</si>
  <si>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</si>
  <si>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</si>
  <si>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</si>
  <si>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Sáng kiến</t>
  </si>
  <si>
    <t>Công trình sản phẩm TĐ</t>
  </si>
  <si>
    <t>Tuyên truyền, giáo dục</t>
  </si>
  <si>
    <t>Văn hóa, thể thao</t>
  </si>
  <si>
    <t>Học tập nâng cao trình độ, kỹ năng nghề nghiệp</t>
  </si>
  <si>
    <t>Công đoàn giới thiệu đoàn viên ưu tú cho Đảng</t>
  </si>
  <si>
    <t>Số người đạt danh hiệu "Giỏi việc nước đảm việc nhà"</t>
  </si>
  <si>
    <t>Số ủy viên Ban nữ công quần chúng</t>
  </si>
  <si>
    <t>Tổng số đoàn viên công đoàn</t>
  </si>
  <si>
    <t>Số cán bộ công đoàn chuyên trách</t>
  </si>
  <si>
    <t>Số cán bộ công đoàn không chuyên trách</t>
  </si>
  <si>
    <t>Về quyền</t>
  </si>
  <si>
    <t>Về lợi ích</t>
  </si>
  <si>
    <t>Về quyền và lợi ích</t>
  </si>
  <si>
    <t>Về các nguyên nhân khác</t>
  </si>
  <si>
    <t>Số sáng kiến được công nhận</t>
  </si>
  <si>
    <t>Giá trị làm lợi</t>
  </si>
  <si>
    <t>Tiền thưởng sáng kiến</t>
  </si>
  <si>
    <t>Số công trình sản phẩm thi đua được công nhận</t>
  </si>
  <si>
    <t>Giá trị công trình, sản phẩm thi đua được công nhận</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</si>
  <si>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</si>
  <si>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</si>
  <si>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Số cuộc hội thao, hội diễn văn nghệ do CĐ chủ trì hoặc tham gia tổ chức</t>
  </si>
  <si>
    <t>Số đoàn viên và người LĐ được học tập nâng cao trình độ, kỹ năng nghề nghiệp</t>
  </si>
  <si>
    <t>Số đoàn viên CĐ ưu tú được CĐCS giới thiệu cho tổ chức Đảng</t>
  </si>
  <si>
    <t>Số đoàn viên CĐ ưu tú do CDDCS giới thiệu được kết nạp vào Đảng</t>
  </si>
  <si>
    <t>Đồng</t>
  </si>
  <si>
    <t>Vụ</t>
  </si>
  <si>
    <t>Có/không</t>
  </si>
  <si>
    <t>CT, SP</t>
  </si>
  <si>
    <t>Cuộc</t>
  </si>
  <si>
    <t>đồng/căn</t>
  </si>
  <si>
    <t>Số cuộc tuyên truyền phổ biến chỉ thị, nghị quyết, CSLP...do công đoàn tổ chức</t>
  </si>
  <si>
    <t>Số tiền trợ cấp</t>
  </si>
  <si>
    <t>Số ĐV và NLĐ có khó khăn được CĐ hỗ trợ thăm  hỏi (tính đến TĐ BC)</t>
  </si>
  <si>
    <t>Số ĐV và NLĐ bị xâm phạm về quyền lợi, lợi ích được công đoàn cơ sở bảo vệ quyền lợi</t>
  </si>
  <si>
    <t>Số đoàn viên và NLĐ được học tập, tuyên truyền phổ biến chỉ thị, nghị quyết của Đảng, CSLP của Nhà nước, các nghị quyết của công đoàn</t>
  </si>
  <si>
    <t>Số cuộc hội thao hội diễn do công đoàn chủ trì hoặc tham gia tổ chức</t>
  </si>
  <si>
    <t>Số ĐVCĐ ưu tú được giới thiệu cho tổ chức Đảng</t>
  </si>
  <si>
    <t>Số người đoàn viên và NLĐ được học tập nâng cao trình độ, kỹ năng nghề nghiệp</t>
  </si>
  <si>
    <t>Mức thu nhập cao nhất (người/tháng)</t>
  </si>
  <si>
    <t>Mức thu nhập thấp nhất (người/tháng)</t>
  </si>
  <si>
    <t xml:space="preserve">   Trong đó : nữ</t>
  </si>
  <si>
    <t>Sự nghiệp công lập</t>
  </si>
  <si>
    <t>Số liệu tính đến</t>
  </si>
  <si>
    <t>thời điểm báo cáo</t>
  </si>
  <si>
    <t>cả kỳ báo cáo</t>
  </si>
  <si>
    <t>Số người bị tai nạn lao động</t>
  </si>
  <si>
    <t>Số tiền hỗ trợ</t>
  </si>
  <si>
    <t>..............</t>
  </si>
  <si>
    <t>Thuộc HCSN, DNNN chiếm giữ trên 51% vốn điều lệ:          Tỷ lệ vốn NN:</t>
  </si>
  <si>
    <t>Thuộc Cty cổ phần NN chiếm giữ dưới 51% vốn điều lệ:       Tỷ lệ vốn NN:</t>
  </si>
  <si>
    <t>Thuộc DN có vốn đầu tư nước ngoài:                        Tỷ lệ vốn nước ngoài:</t>
  </si>
  <si>
    <t xml:space="preserve">Có tham gia ký TƯLĐTT ngành: </t>
  </si>
  <si>
    <t xml:space="preserve"> đồng</t>
  </si>
  <si>
    <t>3.9</t>
  </si>
  <si>
    <t>Mẫu 2-CĐCS</t>
  </si>
  <si>
    <t>Cột 5 = Cột 4 cộng ước của tháng kế tiếp (BC: Quý 1; 5 tháng đầu năm; 9 tháng hoặc TK năm)</t>
  </si>
  <si>
    <t>Thực hiện các chỉ tiêu Nghị quyết Đại hội Công đoàn Việt Nam lần thứ XI. Nghị quyết Đại hội IV Công đoàn Dệt May Việt Nam.</t>
  </si>
  <si>
    <t>..................... Năm 201...........</t>
  </si>
  <si>
    <t>…………, ngày      tháng      năm 201...</t>
  </si>
  <si>
    <t>Năm:…………………….</t>
  </si>
  <si>
    <t>Đơn vị tính</t>
  </si>
  <si>
    <t>Số lượng</t>
  </si>
  <si>
    <t>CT164</t>
  </si>
  <si>
    <t>DN</t>
  </si>
  <si>
    <t>CT25</t>
  </si>
  <si>
    <t>triệu đồng</t>
  </si>
  <si>
    <t>CT27</t>
  </si>
  <si>
    <t>2.</t>
  </si>
  <si>
    <t>Số DN nợ đóng BHXH, BHYT, BHTN</t>
  </si>
  <si>
    <t>CT38</t>
  </si>
  <si>
    <t>Số tiền DN nợ đóng BHXH, BHYT, BHTN</t>
  </si>
  <si>
    <t>CT40</t>
  </si>
  <si>
    <t>3.</t>
  </si>
  <si>
    <t>Số vụ tranh chấp lao động tập thể, đình công đã xẩy ra. Trong đó:</t>
  </si>
  <si>
    <t>CT42</t>
  </si>
  <si>
    <t>+ Doanh nghiệp nhà nước</t>
  </si>
  <si>
    <t>CT44</t>
  </si>
  <si>
    <t>+ Doanh nghiệp ngoài nhà nước</t>
  </si>
  <si>
    <t>CT45</t>
  </si>
  <si>
    <t>+ Doanh nghiệp có vốn đầu tư nước ngoài</t>
  </si>
  <si>
    <t>CT46</t>
  </si>
  <si>
    <t>4.</t>
  </si>
  <si>
    <t>Số vụ tai nạn lao động. Trong đó:</t>
  </si>
  <si>
    <t>CT53</t>
  </si>
  <si>
    <t>+ Doanh nghiệp có công đoàn</t>
  </si>
  <si>
    <t>CT55</t>
  </si>
  <si>
    <t>+ Doanh nghiệp không có công đoàn</t>
  </si>
  <si>
    <t>CT56</t>
  </si>
  <si>
    <t>Số người bị tai nạn lao động. Trong đó:</t>
  </si>
  <si>
    <t>CT437</t>
  </si>
  <si>
    <t>CT673</t>
  </si>
  <si>
    <t>CT674</t>
  </si>
  <si>
    <t>CT58</t>
  </si>
  <si>
    <t>CT60</t>
  </si>
  <si>
    <t>CT61</t>
  </si>
  <si>
    <t>Số người chết vì tai nạn lao động. Trong đó:</t>
  </si>
  <si>
    <t>CT63</t>
  </si>
  <si>
    <t>CT675</t>
  </si>
  <si>
    <t>CT676</t>
  </si>
  <si>
    <t>5.</t>
  </si>
  <si>
    <t>CT64</t>
  </si>
  <si>
    <t>+ Số người mắc mới trong kỳ báo cáo</t>
  </si>
  <si>
    <t>CT654</t>
  </si>
  <si>
    <t>Số DN có thành lập mạng lưới an toàn vệ sinh viên</t>
  </si>
  <si>
    <t>CT655</t>
  </si>
  <si>
    <t>Số an toàn vệ sinh viên</t>
  </si>
  <si>
    <t>CT656</t>
  </si>
  <si>
    <t>CT90</t>
  </si>
  <si>
    <t>7.</t>
  </si>
  <si>
    <t>CT67</t>
  </si>
  <si>
    <t>CT69</t>
  </si>
  <si>
    <t>CT71</t>
  </si>
  <si>
    <t>CT73</t>
  </si>
  <si>
    <t>9.</t>
  </si>
  <si>
    <t>CT80</t>
  </si>
  <si>
    <t>CT82</t>
  </si>
  <si>
    <t>10.</t>
  </si>
  <si>
    <t>CT84</t>
  </si>
  <si>
    <t>+ Đối thoại định kỳ</t>
  </si>
  <si>
    <t>CT657</t>
  </si>
  <si>
    <t>+ Đối thoại đột xuất</t>
  </si>
  <si>
    <t>CT658</t>
  </si>
  <si>
    <t>CT646</t>
  </si>
  <si>
    <t>CT659</t>
  </si>
  <si>
    <t>CT660</t>
  </si>
  <si>
    <t>CT88</t>
  </si>
  <si>
    <t>+ Cơ quan nhà nước, đơn vị sự nghiệp công lập</t>
  </si>
  <si>
    <t>CT168</t>
  </si>
  <si>
    <t>CT661</t>
  </si>
  <si>
    <t>CT662</t>
  </si>
  <si>
    <t>12.</t>
  </si>
  <si>
    <t>Số người được tư vấn pháp luật</t>
  </si>
  <si>
    <t>CT92</t>
  </si>
  <si>
    <t>13.</t>
  </si>
  <si>
    <t>Số người được bảo vệ tại tòa án</t>
  </si>
  <si>
    <t>CT93</t>
  </si>
  <si>
    <t>CT147</t>
  </si>
  <si>
    <t>CT165</t>
  </si>
  <si>
    <t>CT166</t>
  </si>
  <si>
    <t>CT648</t>
  </si>
  <si>
    <t>15.</t>
  </si>
  <si>
    <t>Số đoàn viên và người lao động có hoàn cảnh khó khăn được công đoàn hỗ trợ, thăm hỏi</t>
  </si>
  <si>
    <t>CT94</t>
  </si>
  <si>
    <t>CT96</t>
  </si>
  <si>
    <t>Số đoàn viên, người lao động được thụ hưởng chương trình “Phúc lợi cho đoàn viên và người lao động”</t>
  </si>
  <si>
    <t>lượt người</t>
  </si>
  <si>
    <t>CT643</t>
  </si>
  <si>
    <t>Số tiền hưởng lợi</t>
  </si>
  <si>
    <t>CT644</t>
  </si>
  <si>
    <t>16.</t>
  </si>
  <si>
    <t>Quỹ trợ vốn (chương trình, dự án tài chính vi mô)</t>
  </si>
  <si>
    <t>CT154</t>
  </si>
  <si>
    <t>CT663</t>
  </si>
  <si>
    <t>nhà</t>
  </si>
  <si>
    <t>CT156</t>
  </si>
  <si>
    <t>CT155</t>
  </si>
  <si>
    <t>17.</t>
  </si>
  <si>
    <t>CT151</t>
  </si>
  <si>
    <t>CT152</t>
  </si>
  <si>
    <t>CT153</t>
  </si>
  <si>
    <t>18.</t>
  </si>
  <si>
    <t>Quỹ quốc gia về việc làm</t>
  </si>
  <si>
    <t>CT148</t>
  </si>
  <si>
    <t>CT149</t>
  </si>
  <si>
    <t>CT150</t>
  </si>
  <si>
    <t>CT101</t>
  </si>
  <si>
    <t>19.</t>
  </si>
  <si>
    <t>CT105</t>
  </si>
  <si>
    <t>CT106</t>
  </si>
  <si>
    <t>CT107</t>
  </si>
  <si>
    <t>20.</t>
  </si>
  <si>
    <t>Số công trình, sản phẩm thi đua được công nhận</t>
  </si>
  <si>
    <t>CT109</t>
  </si>
  <si>
    <t>CT110</t>
  </si>
  <si>
    <t>21.</t>
  </si>
  <si>
    <t>CT112</t>
  </si>
  <si>
    <t>CT121</t>
  </si>
  <si>
    <t>CT126</t>
  </si>
  <si>
    <t>CT132</t>
  </si>
  <si>
    <t>Số đoàn viên và người lao động được học tập nâng cao trình độ, kỹ năng nghề nghiệp</t>
  </si>
  <si>
    <t>CT134</t>
  </si>
  <si>
    <t>CT143</t>
  </si>
  <si>
    <t>25.</t>
  </si>
  <si>
    <t>Số công đoàn cấp trên trực tiếp cơ sở thành lập ban nữ công quần chúng</t>
  </si>
  <si>
    <t>CT664</t>
  </si>
  <si>
    <t>26.</t>
  </si>
  <si>
    <t>Số CĐCS khu vực HCSN, DNNN có từ 10 nữ đoàn viên trở lên. Trong đó:</t>
  </si>
  <si>
    <t>CT632</t>
  </si>
  <si>
    <t>BNC</t>
  </si>
  <si>
    <t>CT665</t>
  </si>
  <si>
    <t>CT633</t>
  </si>
  <si>
    <t>27.</t>
  </si>
  <si>
    <t>Số CĐCS ngoài khu vực NN có từ 10 nữ đoàn viên trở lên. Trong đó:</t>
  </si>
  <si>
    <t>CĐCS</t>
  </si>
  <si>
    <t>CT666</t>
  </si>
  <si>
    <t>CT667</t>
  </si>
  <si>
    <t>CT634</t>
  </si>
  <si>
    <t>28.</t>
  </si>
  <si>
    <t>Tổng số ủy viên ban nữ công quần chúng. Trong đó:</t>
  </si>
  <si>
    <t>CT146</t>
  </si>
  <si>
    <t>CT668</t>
  </si>
  <si>
    <t>+ Công đoàn cơ sở khu vực HCSN và DNNN</t>
  </si>
  <si>
    <t>CT669</t>
  </si>
  <si>
    <t>+ CĐCS ngoài khu vực Nhà nước</t>
  </si>
  <si>
    <t>CT670</t>
  </si>
  <si>
    <t>29.</t>
  </si>
  <si>
    <t>Số người được khen thưởng phong trào thi đua “Giỏi việc nước, đảm việc nhà”, Trong đó:</t>
  </si>
  <si>
    <t>CT119</t>
  </si>
  <si>
    <t>+ Khu vực HCSN và DNNN</t>
  </si>
  <si>
    <t>CT671</t>
  </si>
  <si>
    <t>+ Khu vực ngoài Nhà nước</t>
  </si>
  <si>
    <t>CT672</t>
  </si>
  <si>
    <t>Công tác kiểm tra</t>
  </si>
  <si>
    <t>CT635</t>
  </si>
  <si>
    <t>30.</t>
  </si>
  <si>
    <t>CT641</t>
  </si>
  <si>
    <t>Công tác tổ chức</t>
  </si>
  <si>
    <t>CT167</t>
  </si>
  <si>
    <t>31.</t>
  </si>
  <si>
    <t>CT3</t>
  </si>
  <si>
    <t>32.</t>
  </si>
  <si>
    <t>CT172</t>
  </si>
  <si>
    <t>+ Tổng số đoàn viên kết nạp mới</t>
  </si>
  <si>
    <t>CT174</t>
  </si>
  <si>
    <t>+ Tổng số đoàn viên giảm</t>
  </si>
  <si>
    <t>CT175</t>
  </si>
  <si>
    <t>+ Tổng số đoàn viên tăng (giảm thực tế)</t>
  </si>
  <si>
    <t>CT176</t>
  </si>
  <si>
    <t>33.</t>
  </si>
  <si>
    <t>CT178</t>
  </si>
  <si>
    <t>+ Cơ quan hành chính, đơn vị sự nghiệp</t>
  </si>
  <si>
    <t>CT180</t>
  </si>
  <si>
    <t>+ Doanh nghiệp Nhà nước</t>
  </si>
  <si>
    <t>CT183</t>
  </si>
  <si>
    <t>CT184</t>
  </si>
  <si>
    <t>CT185</t>
  </si>
  <si>
    <t>+ Số nghiệp đoàn</t>
  </si>
  <si>
    <t>NĐ</t>
  </si>
  <si>
    <t>CT187</t>
  </si>
  <si>
    <t>34.</t>
  </si>
  <si>
    <t>Tổng số công đoàn cấp trên trực tiếp cơ sở</t>
  </si>
  <si>
    <t>CT188</t>
  </si>
  <si>
    <t>35.</t>
  </si>
  <si>
    <t>CT169</t>
  </si>
  <si>
    <t>Số doanh nghiệp đã thành lập công đoàn cơ sở</t>
  </si>
  <si>
    <t>CT170</t>
  </si>
  <si>
    <t>36.</t>
  </si>
  <si>
    <t>CT202</t>
  </si>
  <si>
    <t>CT204</t>
  </si>
  <si>
    <t>37.</t>
  </si>
  <si>
    <t>Số đoàn viên công đoàn được CĐCS giới thiệu cho tổ chức Đảng xem xét, kết nạp</t>
  </si>
  <si>
    <t>CT141</t>
  </si>
  <si>
    <t>Số đoàn viên công đoàn được kết nạp vào Đảng</t>
  </si>
  <si>
    <t>CT142</t>
  </si>
  <si>
    <t>38.</t>
  </si>
  <si>
    <t>Số CĐ cấp trên trực tiếp cơ sở hoàn thành xuất sắc nhiệm vụ</t>
  </si>
  <si>
    <t>CT626</t>
  </si>
  <si>
    <t>39.</t>
  </si>
  <si>
    <t>Số CĐ cơ sở khu vực nhà nước hoàn thành xuất sắc nhiệm vụ</t>
  </si>
  <si>
    <t>CT627</t>
  </si>
  <si>
    <t>CT628</t>
  </si>
  <si>
    <t>Ghi chú</t>
  </si>
  <si>
    <t>Mẫu 1-TCS</t>
  </si>
  <si>
    <t>1.</t>
  </si>
  <si>
    <t>8.</t>
  </si>
  <si>
    <t>CT78</t>
  </si>
  <si>
    <t>CT76</t>
  </si>
  <si>
    <t>14.</t>
  </si>
  <si>
    <t>22.</t>
  </si>
  <si>
    <t>23.</t>
  </si>
  <si>
    <t>Số đoàn viên, người lao động được tham gia hoạt động văn hoá, thể thao, hội diễn văn nghệ do công đoàn tổ chức</t>
  </si>
  <si>
    <t>24.</t>
  </si>
  <si>
    <t>Chỉ tiêu giao</t>
  </si>
  <si>
    <t>Tình hình CNVCLĐ và việc thực hiện một số chính sách quan trọng đối với người lao động</t>
  </si>
  <si>
    <t>Số DN nợ lương người lao động</t>
  </si>
  <si>
    <t>Số tiền lương DN nợ người lao động</t>
  </si>
  <si>
    <t>Số vụ tai nạn lao động chết người. Trong đó:</t>
  </si>
  <si>
    <t>Số người mắc bệnh nghề nghiệp. Trong đó:</t>
  </si>
  <si>
    <t>6</t>
  </si>
  <si>
    <t>Đại diện chăm lo, bảo vệ quyền, lợi ích hợp pháp, chính đáng của người lao động</t>
  </si>
  <si>
    <t>Số doanh nghiệp có thoả ước lao động tập thể</t>
  </si>
  <si>
    <t>+ DN ngoài nhà nước</t>
  </si>
  <si>
    <t>+ DN có vốn đầu tư nước ngoài</t>
  </si>
  <si>
    <t>Tổng số cơ quan, đơn vị thuộc đối tượng tổ chức hội nghị CB,CC,VC</t>
  </si>
  <si>
    <t>Số cơ quan, đơn vị thuộc đối tượng đã tổ chức hội nghị CB,CC,VC</t>
  </si>
  <si>
    <t>Số DN nhà nước đã tổ chức hội nghị NLĐ</t>
  </si>
  <si>
    <t>Số DN ngoài khu vực NN đã tổ chức hội nghị NLĐ</t>
  </si>
  <si>
    <t>Số DN nhà nước đã tổ chức đối thoại tại nơi làm việc. Trong đó:</t>
  </si>
  <si>
    <t>Số DN ngoài khu vực nhà nước đã tổ chức đối thoại tại nơi làm việc. Trong đó:</t>
  </si>
  <si>
    <t>11.</t>
  </si>
  <si>
    <t>Số cơ quan, đơn vị, doanh nghiệp đã xây dựng quy chế dân chủ ở cơ sở. Trong đó:</t>
  </si>
  <si>
    <t>Giám sát, phản biện xã hội theo Quyết định 217-QĐ/TW của Bộ Chính trị</t>
  </si>
  <si>
    <t>+ Số cuộc CĐ chủ trì giám sát</t>
  </si>
  <si>
    <t>+ Số cuộc CĐ tham gia giám sát</t>
  </si>
  <si>
    <t>+ Số cuộc hội nghị phản biện</t>
  </si>
  <si>
    <t>Quỹ xã hội công đoàn (do đoàn viên, NLĐ và các tổ chức, cá nhân đóng góp, tài trợ)</t>
  </si>
  <si>
    <t>+ Số tiền vận động được trong kỳ báo cáo</t>
  </si>
  <si>
    <t>+ Hỗ trợ xây dựng, sửa chữa nhà “Mái ấm CĐ”</t>
  </si>
  <si>
    <t>+ Số tiền hỗ trợ xây mới, sửa chữa</t>
  </si>
  <si>
    <t>+ Số vốn cho vay trong kỳ báo cáo</t>
  </si>
  <si>
    <t>+ Số người được cho vay</t>
  </si>
  <si>
    <t>Giá trị làm lợi từ các công trình, sản phẩm thi đua được công nhận</t>
  </si>
  <si>
    <t>Số người đạt danh hiệu “Chiến sĩ thi đua cơ sở”</t>
  </si>
  <si>
    <t>Số đoàn viên, người lao động được học tập, tuyên truyền, phổ biến các Chỉ thị, NQ của Đảng, chính sách pháp luật của nhà nước, các nghị quyết của Công đoàn</t>
  </si>
  <si>
    <t>+ Số BNC quần chúng đã thành lập đầu kỳ báo cáo</t>
  </si>
  <si>
    <t>+ Số BNC quần chúng thành lập mới trong kỳ báo cáo</t>
  </si>
  <si>
    <t>+ Công đoàn cấp trên trực tiếp cơ sở</t>
  </si>
  <si>
    <t>Tổng số CNVCLĐ</t>
  </si>
  <si>
    <t>Tổng số đoàn viên công đoàn. Trong đó:</t>
  </si>
  <si>
    <t>Tổng số công đoàn cơ sở. Trong đó:</t>
  </si>
  <si>
    <t>Số DN có 25 công nhân lao động trở lên. Trong đó:</t>
  </si>
  <si>
    <t>Tổng số cán bộ công đoàn chuyên trách  được đào tạo, bồi dưỡng, tập huấn</t>
  </si>
  <si>
    <t>Số cán bộ công đoàn không chuyên trách được đào tạo, bồi dưỡng, tập huấn về nghiệp vụ công đoàn</t>
  </si>
  <si>
    <t>Số CĐ cơ sở ngoài khu vực nhà nước hoàn thành xuất sắc nhiệm vụ</t>
  </si>
  <si>
    <t>BÁO CÁO TỔNG HỢP SỐ LIỆU VỀ HOẠT ĐỘNG CÔNG ĐOÀN</t>
  </si>
  <si>
    <t>……..Ngày      tháng       năm  20…</t>
  </si>
  <si>
    <t>+ Doanh nghiệp ngoài khu vực nhà nước</t>
  </si>
  <si>
    <t>(Số liệu tính đến ngày :         31/5          30/11)</t>
  </si>
  <si>
    <t xml:space="preserve"> LIÊN ĐOÀN LAO ĐỘNG TỈNH BÌNH ĐỊNH
ĐƠN VỊ BÁO CÁO …....................................</t>
  </si>
  <si>
    <t>Số CĐCS trực thuộc đã tổ chức thực hiện việc kiểm tra tài chính cùng cấp trong kỳ</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</si>
</sst>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font>
    <font>
      <sz val="13"/>
      <name val="Times New Roman"/>
      <family val="1"/>
    </font>
    <font>
      <b/>
      <sz val="13"/>
      <name val="Times New Roman"/>
      <family val="1"/>
    </font>
    <font>
      <i/>
      <sz val="13"/>
      <name val="Times New Roman"/>
      <family val="1"/>
    </font>
    <font>
      <b/>
      <sz val="12"/>
      <name val="Times New Roman"/>
      <family val="1"/>
    </font>
    <font>
      <sz val="8"/>
      <name val="Arial"/>
      <family val="2"/>
    </font>
    <font>
      <b/>
      <sz val="14"/>
      <name val="Times New Roman"/>
      <family val="1"/>
    </font>
    <font>
      <sz val="14"/>
      <name val="Times New Roman"/>
      <family val="1"/>
    </font>
    <font>
      <b/>
      <i/>
      <sz val="13"/>
      <name val="Times New Roman"/>
      <family val="1"/>
    </font>
    <font>
      <b/>
      <sz val="10"/>
      <name val="Arial"/>
      <family val="2"/>
    </font>
    <font>
      <sz val="12"/>
      <name val="Arial"/>
      <family val="2"/>
    </font>
    <font>
      <sz val="10"/>
      <name val="Times New Roman"/>
      <family val="1"/>
    </font>
    <font>
      <sz val="12"/>
      <name val="Times New Roman"/>
      <family val="1"/>
    </font>
    <font>
      <b/>
      <sz val="11"/>
      <name val="Times New Roman"/>
      <family val="1"/>
    </font>
    <font>
      <b/>
      <sz val="10"/>
      <name val="Times New Roman"/>
      <family val="1"/>
    </font>
    <font>
      <sz val="14"/>
      <name val="Arial"/>
      <family val="2"/>
    </font>
    <font>
      <sz val="11"/>
      <name val="Times New Roman"/>
      <family val="1"/>
    </font>
    <font>
      <i/>
      <sz val="11"/>
      <name val="Times New Roman"/>
      <family val="1"/>
    </font>
    <font>
      <i/>
      <sz val="10"/>
      <name val="Arial"/>
      <family val="2"/>
    </font>
    <font>
      <sz val="10"/>
      <name val="Arial"/>
      <family val="2"/>
    </font>
    <font>
      <sz val="14"/>
      <name val="Arial"/>
      <family val="2"/>
    </font>
    <font>
      <i/>
      <sz val="12"/>
      <name val="Times New Roman"/>
      <family val="1"/>
    </font>
    <font>
      <i/>
      <sz val="11"/>
      <name val="Arial"/>
      <family val="2"/>
    </font>
    <font>
      <sz val="11"/>
      <name val="Arial"/>
      <family val="2"/>
    </font>
    <font>
      <i/>
      <sz val="10"/>
      <name val="Arial"/>
      <family val="2"/>
    </font>
    <font>
      <sz val="10.5"/>
      <name val="Times New Roman"/>
      <family val="1"/>
    </font>
    <font>
      <sz val="12.5"/>
      <name val="Times New Roman"/>
      <family val="1"/>
    </font>
    <font>
      <b/>
      <sz val="9"/>
      <name val="Times New Roman"/>
      <family val="1"/>
    </font>
    <font>
      <i/>
      <sz val="10"/>
      <name val="Times New Roman"/>
      <family val="1"/>
    </font>
    <font>
      <sz val="10"/>
      <name val="Arial"/>
      <family val="2"/>
      <charset val="163"/>
    </font>
    <font>
      <b/>
      <sz val="9"/>
      <color theme="1"/>
      <name val="Calibri"/>
      <family val="2"/>
      <scheme val="minor"/>
    </font>
    <font>
      <sz val="9"/>
      <color theme="1"/>
      <name val="Calibri"/>
      <family val="2"/>
      <scheme val="minor"/>
    </font>
    <font>
      <i/>
      <sz val="9"/>
      <color theme="1"/>
      <name val="Calibri"/>
      <family val="2"/>
      <scheme val="minor"/>
    </font>
    <font>
      <sz val="10"/>
      <color theme="1"/>
      <name val="Calibri"/>
      <family val="2"/>
      <scheme val="minor"/>
    </font>
    <font>
      <sz val="12"/>
      <color theme="1"/>
      <name val="Times New Roman"/>
      <family val="1"/>
    </font>
    <font>
      <b/>
      <sz val="11"/>
      <name val="Cambria"/>
      <family val="1"/>
      <charset val="163"/>
      <scheme val="major"/>
    </font>
    <font>
      <sz val="11"/>
      <name val="Cambria"/>
      <family val="1"/>
      <charset val="163"/>
      <scheme val="major"/>
    </font>
    <font>
      <sz val="13"/>
      <name val="Times New Roman"/>
      <family val="1"/>
      <charset val="163"/>
    </font>
    <font>
      <b/>
      <sz val="14"/>
      <name val="Times New Roman"/>
      <family val="1"/>
      <charset val="163"/>
    </font>
    <font>
      <sz val="13"/>
      <name val="Arial"/>
      <family val="2"/>
      <charset val="163"/>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97">
    <xf numFmtId="0" fontId="0" fillId="0" borderId="0" xfId="0"/>
    <xf numFmtId="0" fontId="11" fillId="0" borderId="0" xfId="0" applyFont="1" applyFill="1"/>
    <xf numFmtId="0" fontId="0" fillId="0" borderId="0" xfId="0" applyFill="1"/>
    <xf numFmtId="0" fontId="2" fillId="0" borderId="0" xfId="0" applyFont="1" applyFill="1"/>
    <xf numFmtId="0" fontId="7" fillId="0" borderId="0" xfId="0" applyFont="1" applyFill="1"/>
    <xf numFmtId="0" fontId="20" fillId="0" borderId="0" xfId="0" applyFont="1" applyFill="1"/>
    <xf numFmtId="0" fontId="2" fillId="0" borderId="0" xfId="0" applyFont="1" applyFill="1" applyAlignment="1">
      <alignment horizontal="left"/>
    </xf>
    <xf numFmtId="0" fontId="1" fillId="0" borderId="0" xfId="0" applyFont="1" applyFill="1" applyAlignment="1">
      <alignment horizontal="center"/>
    </xf>
    <xf numFmtId="0" fontId="12" fillId="0" borderId="0" xfId="0" applyFont="1" applyFill="1" applyAlignment="1"/>
    <xf numFmtId="0" fontId="1" fillId="0" borderId="0" xfId="0" applyFont="1" applyFill="1"/>
    <xf numFmtId="0" fontId="2" fillId="0" borderId="1" xfId="0" applyFont="1" applyFill="1" applyBorder="1" applyAlignment="1">
      <alignment horizontal="center"/>
    </xf>
    <xf numFmtId="0" fontId="4" fillId="0" borderId="1" xfId="0" applyFont="1" applyFill="1" applyBorder="1" applyAlignment="1">
      <alignment horizontal="center"/>
    </xf>
    <xf numFmtId="0" fontId="2" fillId="0" borderId="2" xfId="0" applyFont="1" applyFill="1" applyBorder="1" applyAlignment="1">
      <alignment horizontal="center"/>
    </xf>
    <xf numFmtId="0" fontId="4" fillId="0" borderId="2" xfId="0" applyFont="1" applyFill="1" applyBorder="1" applyAlignment="1">
      <alignment horizontal="center"/>
    </xf>
    <xf numFmtId="3" fontId="14" fillId="0" borderId="1" xfId="0" applyNumberFormat="1" applyFont="1" applyFill="1" applyBorder="1" applyAlignment="1">
      <alignment horizontal="center"/>
    </xf>
    <xf numFmtId="0" fontId="2" fillId="0" borderId="3" xfId="0" applyFont="1" applyFill="1" applyBorder="1" applyAlignment="1">
      <alignment horizontal="center"/>
    </xf>
    <xf numFmtId="0" fontId="4" fillId="0" borderId="3" xfId="0" applyFont="1" applyFill="1" applyBorder="1" applyAlignment="1">
      <alignment horizontal="center"/>
    </xf>
    <xf numFmtId="3" fontId="14" fillId="0" borderId="3" xfId="0" applyNumberFormat="1" applyFont="1" applyFill="1" applyBorder="1" applyAlignment="1">
      <alignment horizontal="center"/>
    </xf>
    <xf numFmtId="3" fontId="27" fillId="0" borderId="3" xfId="0" applyNumberFormat="1" applyFont="1" applyFill="1" applyBorder="1" applyAlignment="1">
      <alignment horizontal="center"/>
    </xf>
    <xf numFmtId="49" fontId="11" fillId="0" borderId="3" xfId="0" applyNumberFormat="1" applyFont="1" applyFill="1" applyBorder="1" applyAlignment="1">
      <alignment horizontal="center"/>
    </xf>
    <xf numFmtId="49" fontId="19" fillId="0" borderId="0" xfId="0" applyNumberFormat="1" applyFont="1" applyFill="1"/>
    <xf numFmtId="0" fontId="2" fillId="0" borderId="4" xfId="0" applyFont="1" applyFill="1" applyBorder="1" applyAlignment="1">
      <alignment horizontal="center"/>
    </xf>
    <xf numFmtId="0" fontId="2" fillId="0" borderId="4" xfId="0" applyFont="1" applyFill="1" applyBorder="1" applyAlignment="1">
      <alignment horizontal="left"/>
    </xf>
    <xf numFmtId="0" fontId="4" fillId="0" borderId="4" xfId="0" applyFont="1" applyFill="1" applyBorder="1" applyAlignment="1">
      <alignment horizontal="center"/>
    </xf>
    <xf numFmtId="3" fontId="2" fillId="0" borderId="3" xfId="0" applyNumberFormat="1" applyFont="1" applyFill="1" applyBorder="1" applyAlignment="1">
      <alignment horizontal="center"/>
    </xf>
    <xf numFmtId="0" fontId="6" fillId="0" borderId="4" xfId="0" applyFont="1" applyFill="1" applyBorder="1" applyAlignment="1">
      <alignment horizontal="center"/>
    </xf>
    <xf numFmtId="0" fontId="1" fillId="0" borderId="4" xfId="0" applyFont="1" applyFill="1" applyBorder="1" applyAlignment="1">
      <alignment horizontal="center"/>
    </xf>
    <xf numFmtId="0" fontId="2" fillId="0" borderId="4" xfId="0" applyFont="1" applyFill="1" applyBorder="1"/>
    <xf numFmtId="0" fontId="12" fillId="0" borderId="4" xfId="0" applyFont="1" applyFill="1" applyBorder="1" applyAlignment="1">
      <alignment horizontal="center"/>
    </xf>
    <xf numFmtId="0" fontId="1" fillId="0" borderId="4" xfId="0" applyFont="1" applyFill="1" applyBorder="1"/>
    <xf numFmtId="0" fontId="2" fillId="0" borderId="4" xfId="0" applyFont="1" applyFill="1" applyBorder="1" applyAlignment="1">
      <alignment wrapText="1"/>
    </xf>
    <xf numFmtId="3" fontId="1" fillId="0" borderId="4" xfId="0" applyNumberFormat="1" applyFont="1" applyFill="1" applyBorder="1"/>
    <xf numFmtId="0" fontId="12" fillId="0" borderId="4" xfId="0" applyFont="1" applyFill="1" applyBorder="1"/>
    <xf numFmtId="0" fontId="11" fillId="0" borderId="4" xfId="0" applyFont="1" applyFill="1" applyBorder="1" applyAlignment="1">
      <alignment horizontal="center"/>
    </xf>
    <xf numFmtId="0" fontId="1" fillId="0" borderId="3" xfId="0" applyFont="1" applyFill="1" applyBorder="1" applyAlignment="1">
      <alignment horizontal="center"/>
    </xf>
    <xf numFmtId="0" fontId="25" fillId="0" borderId="4" xfId="0" applyFont="1" applyFill="1" applyBorder="1"/>
    <xf numFmtId="0" fontId="4" fillId="0" borderId="4" xfId="0" applyFont="1" applyFill="1" applyBorder="1"/>
    <xf numFmtId="0" fontId="0" fillId="0" borderId="4" xfId="0" applyFill="1" applyBorder="1"/>
    <xf numFmtId="0" fontId="16" fillId="0" borderId="4" xfId="0" applyFont="1" applyFill="1" applyBorder="1"/>
    <xf numFmtId="49" fontId="1" fillId="0" borderId="4" xfId="0" applyNumberFormat="1" applyFont="1" applyFill="1" applyBorder="1"/>
    <xf numFmtId="0" fontId="1" fillId="0" borderId="4" xfId="0" applyFont="1" applyFill="1" applyBorder="1" applyAlignment="1">
      <alignment horizontal="center" vertical="center"/>
    </xf>
    <xf numFmtId="0" fontId="1" fillId="0" borderId="4" xfId="0" applyFont="1" applyFill="1" applyBorder="1" applyAlignment="1">
      <alignment wrapText="1"/>
    </xf>
    <xf numFmtId="0" fontId="26" fillId="0" borderId="4" xfId="0" applyFont="1" applyFill="1" applyBorder="1" applyAlignment="1">
      <alignment wrapText="1"/>
    </xf>
    <xf numFmtId="0" fontId="12" fillId="0" borderId="4" xfId="0" applyFont="1" applyFill="1" applyBorder="1" applyAlignment="1">
      <alignment horizontal="center" vertical="center"/>
    </xf>
    <xf numFmtId="0" fontId="12" fillId="0" borderId="1" xfId="0" applyFont="1" applyFill="1" applyBorder="1" applyAlignment="1">
      <alignment horizontal="center"/>
    </xf>
    <xf numFmtId="3" fontId="1" fillId="0" borderId="1" xfId="0" applyNumberFormat="1" applyFont="1" applyFill="1" applyBorder="1"/>
    <xf numFmtId="0" fontId="4" fillId="0" borderId="1" xfId="0" applyFont="1" applyFill="1" applyBorder="1"/>
    <xf numFmtId="0" fontId="16" fillId="0" borderId="0" xfId="0" applyFont="1" applyFill="1"/>
    <xf numFmtId="0" fontId="17" fillId="0" borderId="0" xfId="0" applyFont="1" applyFill="1"/>
    <xf numFmtId="0" fontId="18" fillId="0" borderId="0" xfId="0" applyFont="1" applyFill="1"/>
    <xf numFmtId="3" fontId="1" fillId="0" borderId="0" xfId="0" applyNumberFormat="1" applyFont="1" applyFill="1" applyAlignment="1">
      <alignment horizontal="center"/>
    </xf>
    <xf numFmtId="0" fontId="23" fillId="0" borderId="0" xfId="0" applyFont="1" applyFill="1"/>
    <xf numFmtId="0" fontId="8" fillId="0" borderId="0" xfId="0" applyFont="1" applyFill="1" applyBorder="1"/>
    <xf numFmtId="0" fontId="12" fillId="0" borderId="0" xfId="0" applyFont="1" applyFill="1" applyBorder="1" applyAlignment="1">
      <alignment horizontal="center"/>
    </xf>
    <xf numFmtId="3" fontId="1" fillId="0" borderId="0" xfId="0" applyNumberFormat="1" applyFont="1" applyFill="1" applyBorder="1"/>
    <xf numFmtId="0" fontId="0" fillId="0" borderId="0" xfId="0" applyFill="1" applyBorder="1"/>
    <xf numFmtId="0" fontId="1" fillId="0" borderId="0" xfId="0" applyFont="1" applyFill="1" applyBorder="1"/>
    <xf numFmtId="0" fontId="17" fillId="0" borderId="0" xfId="0" applyFont="1" applyFill="1" applyBorder="1"/>
    <xf numFmtId="0" fontId="21" fillId="0" borderId="0" xfId="0" applyFont="1" applyFill="1" applyBorder="1" applyAlignment="1">
      <alignment horizontal="center"/>
    </xf>
    <xf numFmtId="3" fontId="17" fillId="0" borderId="0" xfId="0" applyNumberFormat="1" applyFont="1" applyFill="1" applyBorder="1"/>
    <xf numFmtId="0" fontId="22" fillId="0" borderId="0" xfId="0" applyFont="1" applyFill="1" applyBorder="1"/>
    <xf numFmtId="0" fontId="3" fillId="0" borderId="0" xfId="0" applyFont="1" applyFill="1" applyAlignment="1"/>
    <xf numFmtId="0" fontId="24" fillId="0" borderId="0" xfId="0" applyFont="1" applyFill="1"/>
    <xf numFmtId="0" fontId="12" fillId="0" borderId="4" xfId="0" applyFont="1" applyFill="1" applyBorder="1" applyAlignment="1">
      <alignment wrapText="1"/>
    </xf>
    <xf numFmtId="2" fontId="1" fillId="0" borderId="4" xfId="0" applyNumberFormat="1" applyFont="1" applyFill="1" applyBorder="1" applyAlignment="1">
      <alignment horizontal="center"/>
    </xf>
    <xf numFmtId="0" fontId="0" fillId="0" borderId="0" xfId="0" applyProtection="1"/>
    <xf numFmtId="0" fontId="30" fillId="0" borderId="4" xfId="0" applyFont="1" applyBorder="1" applyAlignment="1" applyProtection="1">
      <alignment horizontal="center" vertical="center"/>
    </xf>
    <xf numFmtId="0" fontId="30" fillId="0" borderId="4" xfId="0" applyFont="1" applyBorder="1" applyAlignment="1" applyProtection="1">
      <alignment horizontal="center" vertical="center" wrapText="1"/>
    </xf>
    <xf numFmtId="0" fontId="31" fillId="0" borderId="0" xfId="0" applyFont="1" applyAlignment="1" applyProtection="1">
      <alignment horizontal="center" vertical="top" wrapText="1"/>
    </xf>
    <xf numFmtId="49" fontId="31" fillId="0" borderId="0" xfId="0" applyNumberFormat="1" applyFont="1" applyAlignment="1" applyProtection="1">
      <alignment horizontal="center" vertical="top" wrapText="1"/>
    </xf>
    <xf numFmtId="0" fontId="30" fillId="0" borderId="0" xfId="0" applyFont="1" applyProtection="1"/>
    <xf numFmtId="0" fontId="30" fillId="0" borderId="0" xfId="0" applyFont="1" applyBorder="1" applyProtection="1"/>
    <xf numFmtId="0" fontId="31" fillId="0" borderId="4" xfId="0" applyFont="1" applyBorder="1" applyAlignment="1" applyProtection="1">
      <alignment horizontal="center" vertical="top" wrapText="1"/>
    </xf>
    <xf numFmtId="0" fontId="30" fillId="0" borderId="4" xfId="0" applyFont="1" applyBorder="1" applyAlignment="1" applyProtection="1">
      <alignment horizontal="center" vertical="top" wrapText="1"/>
    </xf>
    <xf numFmtId="0" fontId="32" fillId="0" borderId="4" xfId="0" applyFont="1" applyBorder="1" applyAlignment="1" applyProtection="1">
      <alignment horizontal="center" vertical="top" wrapText="1"/>
    </xf>
    <xf numFmtId="3" fontId="0" fillId="0" borderId="0" xfId="0" applyNumberFormat="1"/>
    <xf numFmtId="3" fontId="2" fillId="0" borderId="3" xfId="0" applyNumberFormat="1" applyFont="1" applyFill="1" applyBorder="1" applyAlignment="1" applyProtection="1">
      <alignment horizontal="center"/>
      <protection locked="0"/>
    </xf>
    <xf numFmtId="0" fontId="6" fillId="0" borderId="4" xfId="0" applyFont="1" applyFill="1" applyBorder="1" applyAlignment="1" applyProtection="1">
      <alignment horizontal="center"/>
      <protection locked="0"/>
    </xf>
    <xf numFmtId="3" fontId="1" fillId="0" borderId="4" xfId="0" applyNumberFormat="1" applyFont="1" applyFill="1" applyBorder="1" applyProtection="1">
      <protection locked="0"/>
    </xf>
    <xf numFmtId="0" fontId="7" fillId="0" borderId="4" xfId="0" applyFont="1" applyFill="1" applyBorder="1" applyProtection="1">
      <protection locked="0"/>
    </xf>
    <xf numFmtId="3" fontId="2" fillId="0" borderId="4" xfId="0" applyNumberFormat="1" applyFont="1" applyFill="1" applyBorder="1" applyProtection="1">
      <protection locked="0"/>
    </xf>
    <xf numFmtId="0" fontId="6" fillId="0" borderId="4" xfId="0" applyFont="1" applyFill="1" applyBorder="1" applyProtection="1">
      <protection locked="0"/>
    </xf>
    <xf numFmtId="4" fontId="1" fillId="0" borderId="4" xfId="0" applyNumberFormat="1" applyFont="1" applyFill="1" applyBorder="1" applyProtection="1">
      <protection locked="0"/>
    </xf>
    <xf numFmtId="0" fontId="0" fillId="0" borderId="4" xfId="0" applyFill="1" applyBorder="1" applyProtection="1">
      <protection locked="0"/>
    </xf>
    <xf numFmtId="3" fontId="2" fillId="0" borderId="1" xfId="0" applyNumberFormat="1" applyFont="1" applyFill="1" applyBorder="1" applyProtection="1">
      <protection locked="0"/>
    </xf>
    <xf numFmtId="0" fontId="15" fillId="0" borderId="4" xfId="0" applyFont="1" applyFill="1" applyBorder="1" applyProtection="1">
      <protection locked="0"/>
    </xf>
    <xf numFmtId="0" fontId="11" fillId="0" borderId="0" xfId="0" applyFont="1" applyFill="1" applyProtection="1">
      <protection locked="0"/>
    </xf>
    <xf numFmtId="0" fontId="0" fillId="0" borderId="0" xfId="0" applyFill="1" applyProtection="1">
      <protection locked="0"/>
    </xf>
    <xf numFmtId="0" fontId="10" fillId="0" borderId="0" xfId="0" applyFont="1" applyFill="1" applyAlignment="1" applyProtection="1">
      <alignment horizontal="center"/>
      <protection locked="0"/>
    </xf>
    <xf numFmtId="2" fontId="28" fillId="0" borderId="0" xfId="0" applyNumberFormat="1" applyFont="1" applyFill="1" applyAlignment="1" applyProtection="1">
      <alignment horizontal="right"/>
      <protection locked="0"/>
    </xf>
    <xf numFmtId="0" fontId="2" fillId="0" borderId="0" xfId="0" applyFont="1" applyFill="1" applyAlignment="1" applyProtection="1">
      <alignment horizontal="center"/>
      <protection locked="0"/>
    </xf>
    <xf numFmtId="0" fontId="4" fillId="0" borderId="0" xfId="0" applyFont="1" applyFill="1" applyAlignment="1" applyProtection="1">
      <alignment horizontal="center"/>
      <protection locked="0"/>
    </xf>
    <xf numFmtId="3" fontId="13" fillId="0" borderId="0" xfId="0" applyNumberFormat="1" applyFont="1" applyFill="1" applyProtection="1">
      <protection locked="0"/>
    </xf>
    <xf numFmtId="3" fontId="2" fillId="0" borderId="0" xfId="0" applyNumberFormat="1" applyFont="1" applyFill="1" applyProtection="1">
      <protection locked="0"/>
    </xf>
    <xf numFmtId="0" fontId="14" fillId="0" borderId="0" xfId="0" applyFont="1" applyFill="1" applyProtection="1">
      <protection locked="0"/>
    </xf>
    <xf numFmtId="0" fontId="12" fillId="0" borderId="0" xfId="0" applyFont="1" applyFill="1" applyAlignment="1" applyProtection="1">
      <alignment horizontal="center"/>
      <protection locked="0"/>
    </xf>
    <xf numFmtId="3" fontId="1" fillId="0" borderId="0" xfId="0" applyNumberFormat="1" applyFont="1" applyFill="1" applyProtection="1">
      <protection locked="0"/>
    </xf>
    <xf numFmtId="0" fontId="11" fillId="0" borderId="0" xfId="0" applyFont="1" applyFill="1" applyAlignment="1" applyProtection="1">
      <alignment horizontal="right" vertical="center"/>
      <protection locked="0"/>
    </xf>
    <xf numFmtId="0" fontId="6" fillId="0" borderId="0" xfId="0" applyFont="1" applyFill="1" applyAlignment="1" applyProtection="1">
      <alignment horizontal="center"/>
      <protection locked="0"/>
    </xf>
    <xf numFmtId="0" fontId="7" fillId="0" borderId="0" xfId="0" applyFont="1" applyFill="1" applyProtection="1">
      <protection locked="0"/>
    </xf>
    <xf numFmtId="0" fontId="6" fillId="0" borderId="0" xfId="0" applyFont="1" applyFill="1" applyAlignment="1" applyProtection="1">
      <alignment horizontal="left"/>
      <protection locked="0"/>
    </xf>
    <xf numFmtId="0" fontId="2" fillId="0" borderId="0" xfId="0" applyFont="1" applyFill="1" applyAlignment="1" applyProtection="1">
      <alignment horizontal="left"/>
      <protection locked="0"/>
    </xf>
    <xf numFmtId="0" fontId="1" fillId="0" borderId="0" xfId="0" applyFont="1" applyFill="1" applyAlignment="1" applyProtection="1">
      <alignment horizontal="center"/>
      <protection locked="0"/>
    </xf>
    <xf numFmtId="0" fontId="1" fillId="0" borderId="0" xfId="0" applyFont="1" applyFill="1" applyAlignment="1" applyProtection="1">
      <alignment horizontal="left"/>
      <protection locked="0"/>
    </xf>
    <xf numFmtId="0" fontId="1" fillId="0" borderId="0" xfId="0" applyFont="1" applyFill="1" applyAlignment="1" applyProtection="1">
      <protection locked="0"/>
    </xf>
    <xf numFmtId="0" fontId="4" fillId="0" borderId="0" xfId="0" applyFont="1" applyFill="1" applyAlignment="1" applyProtection="1">
      <protection locked="0"/>
    </xf>
    <xf numFmtId="0" fontId="12" fillId="0" borderId="0" xfId="0" applyFont="1" applyFill="1" applyAlignment="1" applyProtection="1">
      <protection locked="0"/>
    </xf>
    <xf numFmtId="0" fontId="2" fillId="0" borderId="0" xfId="0" applyFont="1" applyFill="1" applyAlignment="1" applyProtection="1">
      <alignment horizontal="center" vertical="center"/>
      <protection locked="0"/>
    </xf>
    <xf numFmtId="0" fontId="6" fillId="0" borderId="0" xfId="0" applyFont="1" applyFill="1" applyProtection="1">
      <protection locked="0"/>
    </xf>
    <xf numFmtId="0" fontId="8" fillId="0" borderId="0" xfId="0" applyFont="1" applyFill="1" applyProtection="1">
      <protection locked="0"/>
    </xf>
    <xf numFmtId="0" fontId="9" fillId="0" borderId="0" xfId="0" applyFont="1" applyFill="1" applyProtection="1">
      <protection locked="0"/>
    </xf>
    <xf numFmtId="0" fontId="2" fillId="0" borderId="0" xfId="0" applyFont="1" applyFill="1" applyProtection="1">
      <protection locked="0"/>
    </xf>
    <xf numFmtId="0" fontId="1" fillId="0" borderId="0" xfId="0" applyFont="1" applyFill="1" applyProtection="1">
      <protection locked="0"/>
    </xf>
    <xf numFmtId="0" fontId="2" fillId="0" borderId="0" xfId="0" applyFont="1" applyFill="1" applyAlignment="1" applyProtection="1">
      <alignment horizontal="center" vertical="top"/>
      <protection locked="0"/>
    </xf>
    <xf numFmtId="0" fontId="33" fillId="2" borderId="0" xfId="0" applyFont="1" applyFill="1" applyBorder="1" applyAlignment="1" applyProtection="1">
      <alignment horizontal="left" vertical="center" wrapText="1"/>
      <protection locked="0"/>
    </xf>
    <xf numFmtId="0" fontId="19" fillId="0" borderId="0" xfId="0" applyFont="1" applyFill="1"/>
    <xf numFmtId="0" fontId="1" fillId="3" borderId="0" xfId="0" applyFont="1" applyFill="1" applyAlignment="1" applyProtection="1">
      <alignment horizontal="left"/>
      <protection locked="0"/>
    </xf>
    <xf numFmtId="0" fontId="0" fillId="3" borderId="0" xfId="0" applyFill="1"/>
    <xf numFmtId="0" fontId="1" fillId="3" borderId="4" xfId="0" applyFont="1" applyFill="1" applyBorder="1"/>
    <xf numFmtId="0" fontId="19" fillId="3" borderId="0" xfId="0" applyFont="1" applyFill="1"/>
    <xf numFmtId="0" fontId="11" fillId="3" borderId="4" xfId="0" applyFont="1" applyFill="1" applyBorder="1" applyAlignment="1">
      <alignment horizontal="center"/>
    </xf>
    <xf numFmtId="0" fontId="1" fillId="3" borderId="4" xfId="0" applyFont="1" applyFill="1" applyBorder="1" applyAlignment="1">
      <alignment wrapText="1"/>
    </xf>
    <xf numFmtId="0" fontId="1" fillId="3" borderId="4" xfId="0" applyFont="1" applyFill="1" applyBorder="1" applyAlignment="1">
      <alignment horizontal="center"/>
    </xf>
    <xf numFmtId="0" fontId="1" fillId="0" borderId="5" xfId="0" applyFont="1" applyFill="1" applyBorder="1" applyAlignment="1" applyProtection="1">
      <alignment horizontal="left"/>
      <protection locked="0"/>
    </xf>
    <xf numFmtId="3" fontId="34" fillId="2" borderId="4" xfId="0" applyNumberFormat="1" applyFont="1" applyFill="1" applyBorder="1" applyAlignment="1" applyProtection="1">
      <alignment horizontal="right" vertical="center" indent="1"/>
      <protection locked="0"/>
    </xf>
    <xf numFmtId="0" fontId="15" fillId="0" borderId="0" xfId="0" applyFont="1" applyFill="1"/>
    <xf numFmtId="0" fontId="29" fillId="0" borderId="0" xfId="0" applyFont="1" applyFill="1" applyAlignment="1" applyProtection="1">
      <alignment horizontal="right"/>
      <protection locked="0"/>
    </xf>
    <xf numFmtId="0" fontId="29" fillId="0" borderId="0" xfId="0" applyFont="1" applyFill="1" applyAlignment="1">
      <alignment horizontal="right"/>
    </xf>
    <xf numFmtId="0" fontId="6"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7" fillId="0" borderId="4" xfId="0" applyFont="1" applyFill="1" applyBorder="1" applyAlignment="1" applyProtection="1">
      <alignment horizontal="center" vertical="center"/>
      <protection locked="0"/>
    </xf>
    <xf numFmtId="0" fontId="7" fillId="0" borderId="4" xfId="0" applyFont="1" applyFill="1" applyBorder="1"/>
    <xf numFmtId="0" fontId="0" fillId="0" borderId="0" xfId="0" applyAlignment="1">
      <alignment wrapText="1"/>
    </xf>
    <xf numFmtId="49" fontId="0" fillId="0" borderId="4" xfId="0" applyNumberFormat="1" applyBorder="1" applyAlignment="1"/>
    <xf numFmtId="49" fontId="0" fillId="0" borderId="0" xfId="0" applyNumberFormat="1" applyAlignment="1"/>
    <xf numFmtId="49" fontId="35" fillId="0" borderId="4" xfId="0" applyNumberFormat="1" applyFont="1" applyBorder="1" applyAlignment="1"/>
    <xf numFmtId="0" fontId="35" fillId="0" borderId="4" xfId="0" applyFont="1" applyBorder="1" applyAlignment="1">
      <alignment wrapText="1"/>
    </xf>
    <xf numFmtId="0" fontId="35" fillId="0" borderId="4" xfId="0" applyFont="1" applyBorder="1"/>
    <xf numFmtId="49" fontId="36" fillId="0" borderId="4" xfId="0" applyNumberFormat="1" applyFont="1" applyBorder="1" applyAlignment="1"/>
    <xf numFmtId="0" fontId="36" fillId="0" borderId="4" xfId="0" applyFont="1" applyBorder="1" applyAlignment="1">
      <alignment wrapText="1"/>
    </xf>
    <xf numFmtId="0" fontId="36" fillId="0" borderId="4" xfId="0" applyFont="1" applyBorder="1"/>
    <xf numFmtId="0" fontId="36" fillId="0" borderId="0" xfId="0" applyFont="1" applyAlignment="1">
      <alignment wrapText="1"/>
    </xf>
    <xf numFmtId="0" fontId="36" fillId="0" borderId="0" xfId="0" applyFont="1"/>
    <xf numFmtId="0" fontId="7" fillId="0" borderId="7"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wrapText="1"/>
      <protection locked="0"/>
    </xf>
    <xf numFmtId="0" fontId="7" fillId="0" borderId="0" xfId="0" quotePrefix="1"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protection locked="0"/>
    </xf>
    <xf numFmtId="0" fontId="1" fillId="0" borderId="4" xfId="0" quotePrefix="1" applyFont="1" applyFill="1" applyBorder="1" applyAlignment="1" applyProtection="1">
      <alignment horizontal="center" vertical="center"/>
      <protection locked="0"/>
    </xf>
    <xf numFmtId="0" fontId="1" fillId="0" borderId="4" xfId="0" applyFont="1" applyFill="1" applyBorder="1" applyAlignment="1" applyProtection="1">
      <alignment horizontal="left" vertical="center" wrapText="1"/>
      <protection locked="0"/>
    </xf>
    <xf numFmtId="0" fontId="1" fillId="0" borderId="4" xfId="0" applyFont="1" applyFill="1" applyBorder="1" applyAlignment="1" applyProtection="1">
      <alignment horizontal="center" vertical="center"/>
      <protection locked="0"/>
    </xf>
    <xf numFmtId="0" fontId="39" fillId="0" borderId="4" xfId="0" applyFont="1" applyFill="1" applyBorder="1"/>
    <xf numFmtId="0" fontId="2" fillId="0" borderId="4" xfId="0" quotePrefix="1" applyFont="1" applyFill="1" applyBorder="1" applyAlignment="1" applyProtection="1">
      <alignment horizontal="center" vertical="center"/>
      <protection locked="0"/>
    </xf>
    <xf numFmtId="0" fontId="37" fillId="0" borderId="4"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37" fillId="0" borderId="4" xfId="0" quotePrefix="1" applyFont="1" applyFill="1" applyBorder="1" applyAlignment="1" applyProtection="1">
      <alignment horizontal="center" vertical="center"/>
      <protection locked="0"/>
    </xf>
    <xf numFmtId="0" fontId="37" fillId="0" borderId="4"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37" fillId="0" borderId="4" xfId="0" applyFont="1" applyFill="1" applyBorder="1" applyAlignment="1" applyProtection="1">
      <alignment horizontal="center" vertical="center" wrapText="1"/>
      <protection locked="0"/>
    </xf>
    <xf numFmtId="4" fontId="1" fillId="0" borderId="4" xfId="0" applyNumberFormat="1" applyFont="1" applyFill="1" applyBorder="1" applyAlignment="1" applyProtection="1">
      <alignment horizontal="center" vertical="center"/>
      <protection locked="0"/>
    </xf>
    <xf numFmtId="4" fontId="37" fillId="0" borderId="4"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0" fontId="3" fillId="0" borderId="0" xfId="0" applyFont="1" applyFill="1" applyAlignment="1" applyProtection="1">
      <alignment horizontal="center" vertical="top"/>
      <protection locked="0"/>
    </xf>
    <xf numFmtId="49" fontId="2" fillId="0" borderId="0" xfId="0" applyNumberFormat="1" applyFont="1" applyFill="1" applyAlignment="1" applyProtection="1">
      <alignment horizontal="center" vertical="center" wrapText="1"/>
      <protection locked="0"/>
    </xf>
    <xf numFmtId="0" fontId="6" fillId="0" borderId="0" xfId="0" applyFont="1" applyFill="1" applyAlignment="1" applyProtection="1">
      <alignment horizontal="center" vertical="center"/>
      <protection locked="0"/>
    </xf>
    <xf numFmtId="0" fontId="37" fillId="0" borderId="0" xfId="0" applyFont="1" applyFill="1" applyAlignment="1" applyProtection="1">
      <alignment horizontal="center" vertical="top" wrapText="1"/>
      <protection locked="0"/>
    </xf>
    <xf numFmtId="0" fontId="2" fillId="0" borderId="0" xfId="0" applyFont="1" applyFill="1" applyAlignment="1" applyProtection="1">
      <alignment horizontal="center" vertical="top"/>
      <protection locked="0"/>
    </xf>
    <xf numFmtId="0" fontId="7" fillId="0" borderId="0" xfId="0" applyFont="1" applyFill="1" applyAlignment="1" applyProtection="1">
      <alignment horizontal="center" vertical="center"/>
      <protection locked="0"/>
    </xf>
    <xf numFmtId="0" fontId="2" fillId="0" borderId="6"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protection locked="0"/>
    </xf>
    <xf numFmtId="0" fontId="38" fillId="0" borderId="0" xfId="0" applyFont="1" applyFill="1" applyBorder="1" applyAlignment="1" applyProtection="1">
      <alignment horizontal="center" vertical="center"/>
      <protection locked="0"/>
    </xf>
    <xf numFmtId="0" fontId="7" fillId="0" borderId="0" xfId="0" applyFont="1" applyFill="1" applyAlignment="1">
      <alignment horizontal="center"/>
    </xf>
    <xf numFmtId="0" fontId="2" fillId="2" borderId="0" xfId="0" applyFont="1" applyFill="1" applyAlignment="1" applyProtection="1">
      <alignment horizontal="center"/>
      <protection locked="0"/>
    </xf>
    <xf numFmtId="0" fontId="2" fillId="0" borderId="0" xfId="0" applyFont="1" applyFill="1" applyAlignment="1" applyProtection="1">
      <alignment horizontal="center"/>
      <protection locked="0"/>
    </xf>
    <xf numFmtId="3" fontId="3" fillId="0" borderId="0" xfId="0" applyNumberFormat="1" applyFont="1" applyFill="1" applyAlignment="1">
      <alignment horizontal="center"/>
    </xf>
    <xf numFmtId="3" fontId="2" fillId="0" borderId="0" xfId="0" applyNumberFormat="1" applyFont="1" applyFill="1" applyAlignment="1">
      <alignment horizontal="center"/>
    </xf>
    <xf numFmtId="0" fontId="2" fillId="0" borderId="0" xfId="0" applyFont="1" applyFill="1" applyAlignment="1">
      <alignment horizontal="center"/>
    </xf>
    <xf numFmtId="3" fontId="3" fillId="0" borderId="8" xfId="0" applyNumberFormat="1" applyFont="1" applyFill="1" applyBorder="1" applyAlignment="1">
      <alignment horizontal="center"/>
    </xf>
    <xf numFmtId="0" fontId="3" fillId="0" borderId="0" xfId="0" applyFont="1" applyFill="1" applyAlignment="1" applyProtection="1">
      <alignment horizontal="center"/>
      <protection locked="0"/>
    </xf>
    <xf numFmtId="3" fontId="2" fillId="0" borderId="6" xfId="0" applyNumberFormat="1" applyFont="1" applyFill="1" applyBorder="1" applyAlignment="1">
      <alignment horizontal="center"/>
    </xf>
    <xf numFmtId="3" fontId="2" fillId="0" borderId="7" xfId="0" applyNumberFormat="1" applyFont="1" applyFill="1" applyBorder="1" applyAlignment="1">
      <alignment horizontal="center"/>
    </xf>
    <xf numFmtId="0" fontId="2" fillId="3" borderId="0" xfId="0" applyFont="1" applyFill="1" applyAlignment="1" applyProtection="1">
      <alignment horizontal="left"/>
      <protection locked="0"/>
    </xf>
    <xf numFmtId="0" fontId="4" fillId="0" borderId="0" xfId="0" applyFont="1" applyFill="1" applyAlignment="1" applyProtection="1">
      <alignment horizontal="center"/>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left" vertical="center" wrapText="1"/>
      <protection locked="0"/>
    </xf>
    <xf numFmtId="0" fontId="30" fillId="0" borderId="4" xfId="0" applyFont="1" applyBorder="1" applyAlignment="1" applyProtection="1">
      <alignment horizontal="center" vertical="top" wrapText="1"/>
    </xf>
    <xf numFmtId="0" fontId="31" fillId="0" borderId="4" xfId="0" applyFont="1" applyBorder="1" applyAlignment="1" applyProtection="1">
      <alignment horizontal="center" vertical="top" wrapText="1"/>
    </xf>
    <xf numFmtId="0" fontId="30" fillId="0" borderId="1" xfId="0" applyFont="1" applyBorder="1" applyAlignment="1" applyProtection="1">
      <alignment horizontal="center" vertical="top" wrapText="1"/>
    </xf>
    <xf numFmtId="0" fontId="30" fillId="0" borderId="2" xfId="0" applyFont="1" applyBorder="1" applyAlignment="1" applyProtection="1">
      <alignment horizontal="center" vertical="top" wrapText="1"/>
    </xf>
    <xf numFmtId="0" fontId="30" fillId="0" borderId="3" xfId="0" applyFont="1" applyBorder="1" applyAlignment="1" applyProtection="1">
      <alignment horizontal="center" vertical="top" wrapText="1"/>
    </xf>
    <xf numFmtId="0" fontId="32" fillId="0" borderId="4" xfId="0" applyFont="1" applyBorder="1" applyAlignment="1" applyProtection="1">
      <alignment horizontal="center" vertical="top" wrapText="1"/>
    </xf>
    <xf numFmtId="0" fontId="30" fillId="0" borderId="6" xfId="0" applyFont="1" applyBorder="1" applyAlignment="1" applyProtection="1">
      <alignment horizontal="center" vertical="top" wrapText="1"/>
    </xf>
    <xf numFmtId="0" fontId="30" fillId="0" borderId="7" xfId="0" applyFont="1" applyBorder="1" applyAlignment="1" applyProtection="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628650</xdr:colOff>
      <xdr:row>13</xdr:row>
      <xdr:rowOff>66675</xdr:rowOff>
    </xdr:from>
    <xdr:to>
      <xdr:col>3</xdr:col>
      <xdr:colOff>180975</xdr:colOff>
      <xdr:row>13</xdr:row>
      <xdr:rowOff>228600</xdr:rowOff>
    </xdr:to>
    <xdr:sp macro="" textlink="">
      <xdr:nvSpPr>
        <xdr:cNvPr id="16651" name="Rectangle 3">
          <a:extLst>
            <a:ext uri="{FF2B5EF4-FFF2-40B4-BE49-F238E27FC236}">
              <a16:creationId xmlns:a16="http://schemas.microsoft.com/office/drawing/2014/main" xmlns="" id="{00000000-0008-0000-0100-00000B410000}"/>
            </a:ext>
          </a:extLst>
        </xdr:cNvPr>
        <xdr:cNvSpPr>
          <a:spLocks noChangeArrowheads="1"/>
        </xdr:cNvSpPr>
      </xdr:nvSpPr>
      <xdr:spPr bwMode="auto">
        <a:xfrm>
          <a:off x="4143375" y="3028950"/>
          <a:ext cx="190500" cy="161925"/>
        </a:xfrm>
        <a:prstGeom prst="rect">
          <a:avLst/>
        </a:prstGeom>
        <a:solidFill>
          <a:srgbClr val="FFFFFF"/>
        </a:solidFill>
        <a:ln w="9525">
          <a:solidFill>
            <a:srgbClr val="000000"/>
          </a:solidFill>
          <a:miter lim="800000"/>
          <a:headEnd/>
          <a:tailEnd/>
        </a:ln>
      </xdr:spPr>
    </xdr:sp>
    <xdr:clientData/>
  </xdr:twoCellAnchor>
  <xdr:twoCellAnchor>
    <xdr:from>
      <xdr:col>1</xdr:col>
      <xdr:colOff>2724150</xdr:colOff>
      <xdr:row>14</xdr:row>
      <xdr:rowOff>76200</xdr:rowOff>
    </xdr:from>
    <xdr:to>
      <xdr:col>1</xdr:col>
      <xdr:colOff>2952750</xdr:colOff>
      <xdr:row>14</xdr:row>
      <xdr:rowOff>228600</xdr:rowOff>
    </xdr:to>
    <xdr:sp macro="" textlink="">
      <xdr:nvSpPr>
        <xdr:cNvPr id="16652" name="Rectangle 5">
          <a:extLst>
            <a:ext uri="{FF2B5EF4-FFF2-40B4-BE49-F238E27FC236}">
              <a16:creationId xmlns:a16="http://schemas.microsoft.com/office/drawing/2014/main" xmlns="" id="{00000000-0008-0000-0100-00000C410000}"/>
            </a:ext>
          </a:extLst>
        </xdr:cNvPr>
        <xdr:cNvSpPr>
          <a:spLocks noChangeArrowheads="1"/>
        </xdr:cNvSpPr>
      </xdr:nvSpPr>
      <xdr:spPr bwMode="auto">
        <a:xfrm>
          <a:off x="3181350" y="3295650"/>
          <a:ext cx="228600" cy="152400"/>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11</xdr:row>
      <xdr:rowOff>76200</xdr:rowOff>
    </xdr:from>
    <xdr:to>
      <xdr:col>3</xdr:col>
      <xdr:colOff>180975</xdr:colOff>
      <xdr:row>12</xdr:row>
      <xdr:rowOff>19050</xdr:rowOff>
    </xdr:to>
    <xdr:sp macro="" textlink="">
      <xdr:nvSpPr>
        <xdr:cNvPr id="16653" name="Rectangle 3">
          <a:extLst>
            <a:ext uri="{FF2B5EF4-FFF2-40B4-BE49-F238E27FC236}">
              <a16:creationId xmlns:a16="http://schemas.microsoft.com/office/drawing/2014/main" xmlns="" id="{00000000-0008-0000-0100-00000D410000}"/>
            </a:ext>
          </a:extLst>
        </xdr:cNvPr>
        <xdr:cNvSpPr>
          <a:spLocks noChangeArrowheads="1"/>
        </xdr:cNvSpPr>
      </xdr:nvSpPr>
      <xdr:spPr bwMode="auto">
        <a:xfrm flipH="1">
          <a:off x="4152900" y="2524125"/>
          <a:ext cx="180975" cy="200025"/>
        </a:xfrm>
        <a:prstGeom prst="rect">
          <a:avLst/>
        </a:prstGeom>
        <a:solidFill>
          <a:srgbClr val="FFFFFF"/>
        </a:solidFill>
        <a:ln w="9525">
          <a:solidFill>
            <a:srgbClr val="000000"/>
          </a:solidFill>
          <a:miter lim="800000"/>
          <a:headEnd/>
          <a:tailEnd/>
        </a:ln>
      </xdr:spPr>
    </xdr:sp>
    <xdr:clientData/>
  </xdr:twoCellAnchor>
  <xdr:twoCellAnchor>
    <xdr:from>
      <xdr:col>3</xdr:col>
      <xdr:colOff>0</xdr:colOff>
      <xdr:row>12</xdr:row>
      <xdr:rowOff>76200</xdr:rowOff>
    </xdr:from>
    <xdr:to>
      <xdr:col>3</xdr:col>
      <xdr:colOff>190500</xdr:colOff>
      <xdr:row>13</xdr:row>
      <xdr:rowOff>0</xdr:rowOff>
    </xdr:to>
    <xdr:sp macro="" textlink="">
      <xdr:nvSpPr>
        <xdr:cNvPr id="16654" name="Rectangle 3">
          <a:extLst>
            <a:ext uri="{FF2B5EF4-FFF2-40B4-BE49-F238E27FC236}">
              <a16:creationId xmlns:a16="http://schemas.microsoft.com/office/drawing/2014/main" xmlns="" id="{00000000-0008-0000-0100-00000E410000}"/>
            </a:ext>
          </a:extLst>
        </xdr:cNvPr>
        <xdr:cNvSpPr>
          <a:spLocks noChangeArrowheads="1"/>
        </xdr:cNvSpPr>
      </xdr:nvSpPr>
      <xdr:spPr bwMode="auto">
        <a:xfrm>
          <a:off x="4152900" y="2781300"/>
          <a:ext cx="190500" cy="180975"/>
        </a:xfrm>
        <a:prstGeom prst="rect">
          <a:avLst/>
        </a:prstGeom>
        <a:solidFill>
          <a:srgbClr val="FFFFFF"/>
        </a:solidFill>
        <a:ln w="9525">
          <a:solidFill>
            <a:srgbClr val="000000"/>
          </a:solidFill>
          <a:miter lim="800000"/>
          <a:headEnd/>
          <a:tailEnd/>
        </a:ln>
      </xdr:spPr>
    </xdr:sp>
    <xdr:clientData/>
  </xdr:twoCellAnchor>
  <xdr:twoCellAnchor>
    <xdr:from>
      <xdr:col>1</xdr:col>
      <xdr:colOff>2800350</xdr:colOff>
      <xdr:row>0</xdr:row>
      <xdr:rowOff>180975</xdr:rowOff>
    </xdr:from>
    <xdr:to>
      <xdr:col>5</xdr:col>
      <xdr:colOff>19050</xdr:colOff>
      <xdr:row>3</xdr:row>
      <xdr:rowOff>19050</xdr:rowOff>
    </xdr:to>
    <xdr:sp macro="" textlink="">
      <xdr:nvSpPr>
        <xdr:cNvPr id="7" name="TextBox 6">
          <a:extLst>
            <a:ext uri="{FF2B5EF4-FFF2-40B4-BE49-F238E27FC236}">
              <a16:creationId xmlns:a16="http://schemas.microsoft.com/office/drawing/2014/main" xmlns="" id="{00000000-0008-0000-0100-000007000000}"/>
            </a:ext>
          </a:extLst>
        </xdr:cNvPr>
        <xdr:cNvSpPr txBox="1"/>
      </xdr:nvSpPr>
      <xdr:spPr>
        <a:xfrm>
          <a:off x="3190875" y="180975"/>
          <a:ext cx="321945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atin typeface="Times New Roman" pitchFamily="18" charset="0"/>
              <a:cs typeface="Times New Roman" pitchFamily="18" charset="0"/>
            </a:rPr>
            <a:t>CỘNG</a:t>
          </a:r>
          <a:r>
            <a:rPr lang="en-US" sz="1100" b="1" baseline="0">
              <a:latin typeface="Times New Roman" pitchFamily="18" charset="0"/>
              <a:cs typeface="Times New Roman" pitchFamily="18" charset="0"/>
            </a:rPr>
            <a:t> HÒA XÃ HỘI CHỦ NGHĨA VIỆT NAM</a:t>
          </a:r>
        </a:p>
        <a:p>
          <a:pPr algn="ctr"/>
          <a:r>
            <a:rPr lang="en-US" sz="1100" b="1" baseline="0">
              <a:latin typeface="Times New Roman" pitchFamily="18" charset="0"/>
              <a:cs typeface="Times New Roman" pitchFamily="18" charset="0"/>
            </a:rPr>
            <a:t>Độc lập - Tự do - Hạnh phúc</a:t>
          </a:r>
          <a:endParaRPr lang="en-US" sz="1100" b="1">
            <a:latin typeface="Times New Roman" pitchFamily="18" charset="0"/>
            <a:cs typeface="Times New Roman" pitchFamily="18" charset="0"/>
          </a:endParaRPr>
        </a:p>
      </xdr:txBody>
    </xdr:sp>
    <xdr:clientData/>
  </xdr:twoCellAnchor>
  <xdr:twoCellAnchor>
    <xdr:from>
      <xdr:col>2</xdr:col>
      <xdr:colOff>514350</xdr:colOff>
      <xdr:row>3</xdr:row>
      <xdr:rowOff>76200</xdr:rowOff>
    </xdr:from>
    <xdr:to>
      <xdr:col>4</xdr:col>
      <xdr:colOff>352425</xdr:colOff>
      <xdr:row>3</xdr:row>
      <xdr:rowOff>85725</xdr:rowOff>
    </xdr:to>
    <xdr:cxnSp macro="">
      <xdr:nvCxnSpPr>
        <xdr:cNvPr id="12" name="Straight Connector 11">
          <a:extLst>
            <a:ext uri="{FF2B5EF4-FFF2-40B4-BE49-F238E27FC236}">
              <a16:creationId xmlns:a16="http://schemas.microsoft.com/office/drawing/2014/main" xmlns="" id="{00000000-0008-0000-0100-00000C000000}"/>
            </a:ext>
          </a:extLst>
        </xdr:cNvPr>
        <xdr:cNvCxnSpPr/>
      </xdr:nvCxnSpPr>
      <xdr:spPr>
        <a:xfrm>
          <a:off x="4029075" y="685800"/>
          <a:ext cx="1638300"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619125</xdr:colOff>
      <xdr:row>3</xdr:row>
      <xdr:rowOff>66675</xdr:rowOff>
    </xdr:from>
    <xdr:to>
      <xdr:col>1</xdr:col>
      <xdr:colOff>1952625</xdr:colOff>
      <xdr:row>3</xdr:row>
      <xdr:rowOff>68263</xdr:rowOff>
    </xdr:to>
    <xdr:cxnSp macro="">
      <xdr:nvCxnSpPr>
        <xdr:cNvPr id="14" name="Straight Connector 13">
          <a:extLst>
            <a:ext uri="{FF2B5EF4-FFF2-40B4-BE49-F238E27FC236}">
              <a16:creationId xmlns:a16="http://schemas.microsoft.com/office/drawing/2014/main" xmlns="" id="{00000000-0008-0000-0100-00000E000000}"/>
            </a:ext>
          </a:extLst>
        </xdr:cNvPr>
        <xdr:cNvCxnSpPr/>
      </xdr:nvCxnSpPr>
      <xdr:spPr>
        <a:xfrm>
          <a:off x="1076325" y="676275"/>
          <a:ext cx="133350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6"/>
  <sheetViews>
    <sheetView tabSelected="1" zoomScale="85" zoomScaleNormal="85" workbookViewId="0">
      <selection activeCell="I122" sqref="I122"/>
    </sheetView>
  </sheetViews>
  <sheetFormatPr defaultColWidth="9.140625" defaultRowHeight="12.75" x14ac:dyDescent="0.2"/>
  <cols>
    <col min="1" max="1" width="4.7109375" style="1" customWidth="1"/>
    <col min="2" max="2" width="49.28515625" style="2" customWidth="1"/>
    <col min="3" max="3" width="13" style="2" customWidth="1"/>
    <col min="4" max="4" width="15.7109375" style="127" customWidth="1"/>
    <col min="5" max="5" width="18.85546875" style="2" customWidth="1"/>
    <col min="6" max="6" width="19.7109375" style="2" hidden="1" customWidth="1"/>
    <col min="7" max="7" width="0.140625" style="2" hidden="1" customWidth="1"/>
    <col min="8" max="8" width="9.42578125" style="2" hidden="1" customWidth="1"/>
    <col min="9" max="9" width="9.42578125" style="2" customWidth="1"/>
    <col min="10" max="16384" width="9.140625" style="2"/>
  </cols>
  <sheetData>
    <row r="1" spans="1:8" ht="15" x14ac:dyDescent="0.2">
      <c r="A1" s="86"/>
      <c r="B1" s="87"/>
      <c r="C1" s="88"/>
      <c r="D1" s="126"/>
      <c r="E1" s="89" t="s">
        <v>554</v>
      </c>
    </row>
    <row r="2" spans="1:8" ht="16.5" customHeight="1" x14ac:dyDescent="0.2">
      <c r="A2" s="167" t="s">
        <v>610</v>
      </c>
      <c r="B2" s="168"/>
      <c r="C2" s="165"/>
      <c r="D2" s="165"/>
      <c r="E2" s="165"/>
      <c r="F2" s="165"/>
    </row>
    <row r="3" spans="1:8" ht="16.5" customHeight="1" x14ac:dyDescent="0.2">
      <c r="A3" s="168"/>
      <c r="B3" s="168"/>
      <c r="C3" s="165"/>
      <c r="D3" s="165"/>
      <c r="E3" s="165"/>
      <c r="F3" s="165"/>
    </row>
    <row r="4" spans="1:8" ht="5.25" customHeight="1" x14ac:dyDescent="0.2">
      <c r="A4" s="86"/>
      <c r="B4" s="86"/>
      <c r="C4" s="164"/>
      <c r="D4" s="164"/>
      <c r="E4" s="164"/>
      <c r="F4" s="164"/>
    </row>
    <row r="5" spans="1:8" ht="18.75" x14ac:dyDescent="0.2">
      <c r="A5" s="166" t="s">
        <v>606</v>
      </c>
      <c r="B5" s="166"/>
      <c r="C5" s="166"/>
      <c r="D5" s="166"/>
      <c r="E5" s="166"/>
      <c r="F5" s="166"/>
    </row>
    <row r="6" spans="1:8" ht="16.5" customHeight="1" x14ac:dyDescent="0.2">
      <c r="A6" s="169" t="s">
        <v>351</v>
      </c>
      <c r="B6" s="166"/>
      <c r="C6" s="166"/>
      <c r="D6" s="166"/>
      <c r="E6" s="166"/>
      <c r="F6" s="166"/>
    </row>
    <row r="7" spans="1:8" ht="16.5" customHeight="1" x14ac:dyDescent="0.3">
      <c r="A7" s="175" t="s">
        <v>609</v>
      </c>
      <c r="B7" s="175"/>
      <c r="C7" s="175"/>
      <c r="D7" s="175"/>
      <c r="E7" s="175"/>
      <c r="F7" s="175"/>
      <c r="G7" s="4"/>
      <c r="H7" s="125"/>
    </row>
    <row r="8" spans="1:8" ht="8.25" customHeight="1" x14ac:dyDescent="0.3">
      <c r="G8" s="4"/>
      <c r="H8" s="125"/>
    </row>
    <row r="9" spans="1:8" ht="18.75" x14ac:dyDescent="0.3">
      <c r="A9" s="148" t="s">
        <v>7</v>
      </c>
      <c r="B9" s="148" t="s">
        <v>8</v>
      </c>
      <c r="C9" s="148" t="s">
        <v>352</v>
      </c>
      <c r="D9" s="148" t="s">
        <v>353</v>
      </c>
      <c r="E9" s="148" t="s">
        <v>553</v>
      </c>
      <c r="F9" s="128"/>
      <c r="G9" s="4"/>
      <c r="H9" s="125"/>
    </row>
    <row r="10" spans="1:8" ht="37.5" customHeight="1" x14ac:dyDescent="0.25">
      <c r="A10" s="149" t="s">
        <v>40</v>
      </c>
      <c r="B10" s="170" t="s">
        <v>565</v>
      </c>
      <c r="C10" s="171"/>
      <c r="D10" s="171"/>
      <c r="E10" s="172"/>
      <c r="F10" s="129"/>
      <c r="G10" s="163" t="s">
        <v>354</v>
      </c>
      <c r="H10" s="125"/>
    </row>
    <row r="11" spans="1:8" ht="18.75" x14ac:dyDescent="0.25">
      <c r="A11" s="150" t="s">
        <v>555</v>
      </c>
      <c r="B11" s="151" t="s">
        <v>566</v>
      </c>
      <c r="C11" s="152" t="s">
        <v>355</v>
      </c>
      <c r="D11" s="161"/>
      <c r="E11" s="153"/>
      <c r="F11" s="131"/>
      <c r="G11" s="131" t="s">
        <v>356</v>
      </c>
      <c r="H11" s="125"/>
    </row>
    <row r="12" spans="1:8" ht="18.75" x14ac:dyDescent="0.25">
      <c r="A12" s="150"/>
      <c r="B12" s="151" t="s">
        <v>567</v>
      </c>
      <c r="C12" s="152" t="s">
        <v>357</v>
      </c>
      <c r="D12" s="161"/>
      <c r="E12" s="153"/>
      <c r="F12" s="131"/>
      <c r="G12" s="131" t="s">
        <v>358</v>
      </c>
      <c r="H12" s="125"/>
    </row>
    <row r="13" spans="1:8" ht="18.75" x14ac:dyDescent="0.25">
      <c r="A13" s="150" t="s">
        <v>359</v>
      </c>
      <c r="B13" s="151" t="s">
        <v>360</v>
      </c>
      <c r="C13" s="152" t="s">
        <v>355</v>
      </c>
      <c r="D13" s="161"/>
      <c r="E13" s="153"/>
      <c r="F13" s="131"/>
      <c r="G13" s="131" t="s">
        <v>361</v>
      </c>
      <c r="H13" s="125"/>
    </row>
    <row r="14" spans="1:8" ht="18.75" x14ac:dyDescent="0.25">
      <c r="A14" s="150"/>
      <c r="B14" s="151" t="s">
        <v>362</v>
      </c>
      <c r="C14" s="152" t="s">
        <v>357</v>
      </c>
      <c r="D14" s="161"/>
      <c r="E14" s="153"/>
      <c r="F14" s="131"/>
      <c r="G14" s="131" t="s">
        <v>363</v>
      </c>
      <c r="H14" s="125"/>
    </row>
    <row r="15" spans="1:8" ht="33" x14ac:dyDescent="0.25">
      <c r="A15" s="150" t="s">
        <v>364</v>
      </c>
      <c r="B15" s="151" t="s">
        <v>365</v>
      </c>
      <c r="C15" s="152" t="s">
        <v>167</v>
      </c>
      <c r="D15" s="161"/>
      <c r="E15" s="153"/>
      <c r="F15" s="131"/>
      <c r="G15" s="131" t="s">
        <v>366</v>
      </c>
      <c r="H15" s="125"/>
    </row>
    <row r="16" spans="1:8" ht="18.75" x14ac:dyDescent="0.25">
      <c r="A16" s="152"/>
      <c r="B16" s="151" t="s">
        <v>367</v>
      </c>
      <c r="C16" s="152" t="s">
        <v>167</v>
      </c>
      <c r="D16" s="161"/>
      <c r="E16" s="153"/>
      <c r="F16" s="131"/>
      <c r="G16" s="131" t="s">
        <v>368</v>
      </c>
      <c r="H16" s="125"/>
    </row>
    <row r="17" spans="1:8" ht="18.75" x14ac:dyDescent="0.25">
      <c r="A17" s="150"/>
      <c r="B17" s="151" t="s">
        <v>369</v>
      </c>
      <c r="C17" s="152" t="s">
        <v>167</v>
      </c>
      <c r="D17" s="161"/>
      <c r="E17" s="153"/>
      <c r="F17" s="131"/>
      <c r="G17" s="131" t="s">
        <v>370</v>
      </c>
      <c r="H17" s="125"/>
    </row>
    <row r="18" spans="1:8" ht="18.75" x14ac:dyDescent="0.25">
      <c r="A18" s="152"/>
      <c r="B18" s="151" t="s">
        <v>371</v>
      </c>
      <c r="C18" s="152" t="s">
        <v>167</v>
      </c>
      <c r="D18" s="161"/>
      <c r="E18" s="153"/>
      <c r="F18" s="131"/>
      <c r="G18" s="131" t="s">
        <v>372</v>
      </c>
      <c r="H18" s="125"/>
    </row>
    <row r="19" spans="1:8" ht="18.75" x14ac:dyDescent="0.25">
      <c r="A19" s="150" t="s">
        <v>373</v>
      </c>
      <c r="B19" s="151" t="s">
        <v>374</v>
      </c>
      <c r="C19" s="152" t="s">
        <v>167</v>
      </c>
      <c r="D19" s="161"/>
      <c r="E19" s="153"/>
      <c r="F19" s="131"/>
      <c r="G19" s="131" t="s">
        <v>375</v>
      </c>
      <c r="H19" s="125"/>
    </row>
    <row r="20" spans="1:8" ht="18.75" x14ac:dyDescent="0.25">
      <c r="A20" s="152"/>
      <c r="B20" s="151" t="s">
        <v>376</v>
      </c>
      <c r="C20" s="152" t="s">
        <v>167</v>
      </c>
      <c r="D20" s="161"/>
      <c r="E20" s="153"/>
      <c r="F20" s="131"/>
      <c r="G20" s="131" t="s">
        <v>377</v>
      </c>
      <c r="H20" s="125"/>
    </row>
    <row r="21" spans="1:8" ht="18.75" x14ac:dyDescent="0.25">
      <c r="A21" s="152"/>
      <c r="B21" s="151" t="s">
        <v>378</v>
      </c>
      <c r="C21" s="152" t="s">
        <v>167</v>
      </c>
      <c r="D21" s="161"/>
      <c r="E21" s="153"/>
      <c r="F21" s="131"/>
      <c r="G21" s="131" t="s">
        <v>379</v>
      </c>
      <c r="H21" s="125"/>
    </row>
    <row r="22" spans="1:8" ht="18.75" x14ac:dyDescent="0.25">
      <c r="A22" s="150"/>
      <c r="B22" s="151" t="s">
        <v>380</v>
      </c>
      <c r="C22" s="152" t="s">
        <v>9</v>
      </c>
      <c r="D22" s="161"/>
      <c r="E22" s="153"/>
      <c r="F22" s="131"/>
      <c r="G22" s="131" t="s">
        <v>381</v>
      </c>
      <c r="H22" s="125"/>
    </row>
    <row r="23" spans="1:8" ht="18.75" x14ac:dyDescent="0.25">
      <c r="A23" s="152"/>
      <c r="B23" s="151" t="s">
        <v>376</v>
      </c>
      <c r="C23" s="152" t="s">
        <v>9</v>
      </c>
      <c r="D23" s="161"/>
      <c r="E23" s="153"/>
      <c r="F23" s="131"/>
      <c r="G23" s="131" t="s">
        <v>382</v>
      </c>
      <c r="H23" s="125"/>
    </row>
    <row r="24" spans="1:8" ht="18.75" x14ac:dyDescent="0.25">
      <c r="A24" s="152"/>
      <c r="B24" s="151" t="s">
        <v>378</v>
      </c>
      <c r="C24" s="152" t="s">
        <v>9</v>
      </c>
      <c r="D24" s="161"/>
      <c r="E24" s="153"/>
      <c r="F24" s="131"/>
      <c r="G24" s="131" t="s">
        <v>383</v>
      </c>
      <c r="H24" s="125"/>
    </row>
    <row r="25" spans="1:8" ht="18.75" x14ac:dyDescent="0.25">
      <c r="A25" s="152"/>
      <c r="B25" s="151" t="s">
        <v>568</v>
      </c>
      <c r="C25" s="152" t="s">
        <v>167</v>
      </c>
      <c r="D25" s="161"/>
      <c r="E25" s="153"/>
      <c r="F25" s="131"/>
      <c r="G25" s="131" t="s">
        <v>384</v>
      </c>
      <c r="H25" s="125"/>
    </row>
    <row r="26" spans="1:8" ht="18.75" x14ac:dyDescent="0.25">
      <c r="A26" s="152"/>
      <c r="B26" s="151" t="s">
        <v>376</v>
      </c>
      <c r="C26" s="152" t="s">
        <v>167</v>
      </c>
      <c r="D26" s="161"/>
      <c r="E26" s="153"/>
      <c r="F26" s="131"/>
      <c r="G26" s="131" t="s">
        <v>385</v>
      </c>
      <c r="H26" s="125"/>
    </row>
    <row r="27" spans="1:8" ht="18.75" x14ac:dyDescent="0.25">
      <c r="A27" s="152"/>
      <c r="B27" s="151" t="s">
        <v>378</v>
      </c>
      <c r="C27" s="152" t="s">
        <v>167</v>
      </c>
      <c r="D27" s="161"/>
      <c r="E27" s="153"/>
      <c r="F27" s="131"/>
      <c r="G27" s="131" t="s">
        <v>386</v>
      </c>
      <c r="H27" s="125"/>
    </row>
    <row r="28" spans="1:8" ht="18.75" x14ac:dyDescent="0.25">
      <c r="A28" s="152"/>
      <c r="B28" s="151" t="s">
        <v>387</v>
      </c>
      <c r="C28" s="152" t="s">
        <v>9</v>
      </c>
      <c r="D28" s="161"/>
      <c r="E28" s="153"/>
      <c r="F28" s="131"/>
      <c r="G28" s="131" t="s">
        <v>388</v>
      </c>
      <c r="H28" s="125"/>
    </row>
    <row r="29" spans="1:8" ht="18.75" x14ac:dyDescent="0.25">
      <c r="A29" s="152"/>
      <c r="B29" s="151" t="s">
        <v>376</v>
      </c>
      <c r="C29" s="152" t="s">
        <v>9</v>
      </c>
      <c r="D29" s="161"/>
      <c r="E29" s="153"/>
      <c r="F29" s="131"/>
      <c r="G29" s="131" t="s">
        <v>389</v>
      </c>
      <c r="H29" s="125"/>
    </row>
    <row r="30" spans="1:8" ht="18.75" x14ac:dyDescent="0.25">
      <c r="A30" s="152"/>
      <c r="B30" s="151" t="s">
        <v>378</v>
      </c>
      <c r="C30" s="152" t="s">
        <v>9</v>
      </c>
      <c r="D30" s="161"/>
      <c r="E30" s="153"/>
      <c r="F30" s="131"/>
      <c r="G30" s="131" t="s">
        <v>390</v>
      </c>
      <c r="H30" s="125"/>
    </row>
    <row r="31" spans="1:8" ht="18.75" x14ac:dyDescent="0.25">
      <c r="A31" s="150" t="s">
        <v>391</v>
      </c>
      <c r="B31" s="151" t="s">
        <v>569</v>
      </c>
      <c r="C31" s="152" t="s">
        <v>9</v>
      </c>
      <c r="D31" s="161"/>
      <c r="E31" s="153"/>
      <c r="F31" s="131"/>
      <c r="G31" s="131" t="s">
        <v>392</v>
      </c>
      <c r="H31" s="125"/>
    </row>
    <row r="32" spans="1:8" ht="18.75" x14ac:dyDescent="0.25">
      <c r="A32" s="152"/>
      <c r="B32" s="151" t="s">
        <v>393</v>
      </c>
      <c r="C32" s="152" t="s">
        <v>9</v>
      </c>
      <c r="D32" s="161"/>
      <c r="E32" s="153"/>
      <c r="F32" s="131"/>
      <c r="G32" s="131" t="s">
        <v>394</v>
      </c>
      <c r="H32" s="125"/>
    </row>
    <row r="33" spans="1:8" ht="33" x14ac:dyDescent="0.25">
      <c r="A33" s="150" t="s">
        <v>570</v>
      </c>
      <c r="B33" s="151" t="s">
        <v>395</v>
      </c>
      <c r="C33" s="152" t="s">
        <v>355</v>
      </c>
      <c r="D33" s="161"/>
      <c r="E33" s="153"/>
      <c r="F33" s="131"/>
      <c r="G33" s="131" t="s">
        <v>396</v>
      </c>
      <c r="H33" s="125"/>
    </row>
    <row r="34" spans="1:8" ht="18.75" x14ac:dyDescent="0.25">
      <c r="A34" s="150"/>
      <c r="B34" s="151" t="s">
        <v>397</v>
      </c>
      <c r="C34" s="152" t="s">
        <v>9</v>
      </c>
      <c r="D34" s="161"/>
      <c r="E34" s="153"/>
      <c r="F34" s="131"/>
      <c r="G34" s="131" t="s">
        <v>398</v>
      </c>
      <c r="H34" s="125"/>
    </row>
    <row r="35" spans="1:8" ht="28.5" customHeight="1" x14ac:dyDescent="0.25">
      <c r="A35" s="154" t="s">
        <v>24</v>
      </c>
      <c r="B35" s="170" t="s">
        <v>571</v>
      </c>
      <c r="C35" s="171"/>
      <c r="D35" s="171"/>
      <c r="E35" s="172"/>
      <c r="F35" s="131"/>
      <c r="G35" s="131" t="s">
        <v>399</v>
      </c>
      <c r="H35" s="125"/>
    </row>
    <row r="36" spans="1:8" ht="27.75" customHeight="1" x14ac:dyDescent="0.25">
      <c r="A36" s="150" t="s">
        <v>400</v>
      </c>
      <c r="B36" s="151" t="s">
        <v>572</v>
      </c>
      <c r="C36" s="152" t="s">
        <v>355</v>
      </c>
      <c r="D36" s="161"/>
      <c r="E36" s="153"/>
      <c r="F36" s="131"/>
      <c r="G36" s="131" t="s">
        <v>401</v>
      </c>
      <c r="H36" s="125"/>
    </row>
    <row r="37" spans="1:8" ht="18.75" x14ac:dyDescent="0.25">
      <c r="A37" s="152"/>
      <c r="B37" s="151" t="s">
        <v>367</v>
      </c>
      <c r="C37" s="152" t="s">
        <v>355</v>
      </c>
      <c r="D37" s="161"/>
      <c r="E37" s="153"/>
      <c r="F37" s="131"/>
      <c r="G37" s="131" t="s">
        <v>402</v>
      </c>
      <c r="H37" s="125"/>
    </row>
    <row r="38" spans="1:8" ht="27.75" customHeight="1" x14ac:dyDescent="0.25">
      <c r="A38" s="154"/>
      <c r="B38" s="155" t="s">
        <v>573</v>
      </c>
      <c r="C38" s="155" t="s">
        <v>355</v>
      </c>
      <c r="D38" s="162"/>
      <c r="E38" s="156"/>
      <c r="F38" s="131"/>
      <c r="G38" s="131" t="s">
        <v>403</v>
      </c>
      <c r="H38" s="125"/>
    </row>
    <row r="39" spans="1:8" ht="18.75" x14ac:dyDescent="0.25">
      <c r="A39" s="152"/>
      <c r="B39" s="151" t="s">
        <v>574</v>
      </c>
      <c r="C39" s="152" t="s">
        <v>355</v>
      </c>
      <c r="D39" s="161"/>
      <c r="E39" s="153"/>
      <c r="F39" s="131"/>
      <c r="G39" s="131" t="s">
        <v>404</v>
      </c>
      <c r="H39" s="125"/>
    </row>
    <row r="40" spans="1:8" ht="33" x14ac:dyDescent="0.25">
      <c r="A40" s="150" t="s">
        <v>556</v>
      </c>
      <c r="B40" s="151" t="s">
        <v>575</v>
      </c>
      <c r="C40" s="152" t="s">
        <v>46</v>
      </c>
      <c r="D40" s="161"/>
      <c r="E40" s="153"/>
      <c r="F40" s="131"/>
      <c r="G40" s="131" t="s">
        <v>557</v>
      </c>
      <c r="H40" s="125"/>
    </row>
    <row r="41" spans="1:8" ht="33" x14ac:dyDescent="0.25">
      <c r="A41" s="152"/>
      <c r="B41" s="151" t="s">
        <v>576</v>
      </c>
      <c r="C41" s="152" t="s">
        <v>46</v>
      </c>
      <c r="D41" s="161"/>
      <c r="E41" s="153"/>
      <c r="F41" s="131"/>
      <c r="G41" s="131" t="s">
        <v>558</v>
      </c>
      <c r="H41" s="125"/>
    </row>
    <row r="42" spans="1:8" ht="18.75" x14ac:dyDescent="0.25">
      <c r="A42" s="150" t="s">
        <v>405</v>
      </c>
      <c r="B42" s="151" t="s">
        <v>577</v>
      </c>
      <c r="C42" s="152" t="s">
        <v>355</v>
      </c>
      <c r="D42" s="161"/>
      <c r="E42" s="153"/>
      <c r="F42" s="131"/>
      <c r="G42" s="131" t="s">
        <v>406</v>
      </c>
      <c r="H42" s="125"/>
    </row>
    <row r="43" spans="1:8" ht="33" x14ac:dyDescent="0.25">
      <c r="A43" s="152"/>
      <c r="B43" s="151" t="s">
        <v>578</v>
      </c>
      <c r="C43" s="152" t="s">
        <v>355</v>
      </c>
      <c r="D43" s="161"/>
      <c r="E43" s="153"/>
      <c r="F43" s="131"/>
      <c r="G43" s="131" t="s">
        <v>407</v>
      </c>
      <c r="H43" s="125"/>
    </row>
    <row r="44" spans="1:8" ht="33" x14ac:dyDescent="0.25">
      <c r="A44" s="150" t="s">
        <v>408</v>
      </c>
      <c r="B44" s="151" t="s">
        <v>579</v>
      </c>
      <c r="C44" s="152" t="s">
        <v>355</v>
      </c>
      <c r="D44" s="161"/>
      <c r="E44" s="153"/>
      <c r="F44" s="131"/>
      <c r="G44" s="131" t="s">
        <v>409</v>
      </c>
      <c r="H44" s="125"/>
    </row>
    <row r="45" spans="1:8" ht="18.75" x14ac:dyDescent="0.25">
      <c r="A45" s="150"/>
      <c r="B45" s="151" t="s">
        <v>410</v>
      </c>
      <c r="C45" s="152" t="s">
        <v>56</v>
      </c>
      <c r="D45" s="161"/>
      <c r="E45" s="153"/>
      <c r="F45" s="131"/>
      <c r="G45" s="131" t="s">
        <v>411</v>
      </c>
      <c r="H45" s="125"/>
    </row>
    <row r="46" spans="1:8" ht="18.75" x14ac:dyDescent="0.25">
      <c r="A46" s="152"/>
      <c r="B46" s="151" t="s">
        <v>412</v>
      </c>
      <c r="C46" s="152" t="s">
        <v>56</v>
      </c>
      <c r="D46" s="161"/>
      <c r="E46" s="153"/>
      <c r="F46" s="131"/>
      <c r="G46" s="131" t="s">
        <v>413</v>
      </c>
      <c r="H46" s="125"/>
    </row>
    <row r="47" spans="1:8" ht="33" x14ac:dyDescent="0.25">
      <c r="A47" s="152"/>
      <c r="B47" s="151" t="s">
        <v>580</v>
      </c>
      <c r="C47" s="152" t="s">
        <v>355</v>
      </c>
      <c r="D47" s="161"/>
      <c r="E47" s="153"/>
      <c r="F47" s="131"/>
      <c r="G47" s="131" t="s">
        <v>414</v>
      </c>
      <c r="H47" s="125"/>
    </row>
    <row r="48" spans="1:8" ht="18.75" x14ac:dyDescent="0.25">
      <c r="A48" s="150"/>
      <c r="B48" s="151" t="s">
        <v>410</v>
      </c>
      <c r="C48" s="152" t="s">
        <v>56</v>
      </c>
      <c r="D48" s="161"/>
      <c r="E48" s="153"/>
      <c r="F48" s="131"/>
      <c r="G48" s="131" t="s">
        <v>415</v>
      </c>
      <c r="H48" s="125"/>
    </row>
    <row r="49" spans="1:8" ht="18.75" x14ac:dyDescent="0.25">
      <c r="A49" s="152"/>
      <c r="B49" s="151" t="s">
        <v>412</v>
      </c>
      <c r="C49" s="152" t="s">
        <v>56</v>
      </c>
      <c r="D49" s="161"/>
      <c r="E49" s="153"/>
      <c r="F49" s="131"/>
      <c r="G49" s="131" t="s">
        <v>416</v>
      </c>
      <c r="H49" s="125"/>
    </row>
    <row r="50" spans="1:8" ht="33" x14ac:dyDescent="0.25">
      <c r="A50" s="150" t="s">
        <v>581</v>
      </c>
      <c r="B50" s="151" t="s">
        <v>582</v>
      </c>
      <c r="C50" s="152" t="s">
        <v>46</v>
      </c>
      <c r="D50" s="161"/>
      <c r="E50" s="153"/>
      <c r="F50" s="131"/>
      <c r="G50" s="131" t="s">
        <v>417</v>
      </c>
      <c r="H50" s="125"/>
    </row>
    <row r="51" spans="1:8" ht="18.75" x14ac:dyDescent="0.25">
      <c r="A51" s="150"/>
      <c r="B51" s="151" t="s">
        <v>418</v>
      </c>
      <c r="C51" s="152" t="s">
        <v>46</v>
      </c>
      <c r="D51" s="161"/>
      <c r="E51" s="153"/>
      <c r="F51" s="131"/>
      <c r="G51" s="131" t="s">
        <v>419</v>
      </c>
      <c r="H51" s="125"/>
    </row>
    <row r="52" spans="1:8" ht="18.75" x14ac:dyDescent="0.25">
      <c r="A52" s="152"/>
      <c r="B52" s="151" t="s">
        <v>367</v>
      </c>
      <c r="C52" s="152" t="s">
        <v>355</v>
      </c>
      <c r="D52" s="161"/>
      <c r="E52" s="153"/>
      <c r="F52" s="131"/>
      <c r="G52" s="131" t="s">
        <v>420</v>
      </c>
      <c r="H52" s="125"/>
    </row>
    <row r="53" spans="1:8" ht="18.75" x14ac:dyDescent="0.25">
      <c r="A53" s="152"/>
      <c r="B53" s="151" t="s">
        <v>608</v>
      </c>
      <c r="C53" s="152" t="s">
        <v>355</v>
      </c>
      <c r="D53" s="161"/>
      <c r="E53" s="153"/>
      <c r="F53" s="131"/>
      <c r="G53" s="131" t="s">
        <v>421</v>
      </c>
      <c r="H53" s="125"/>
    </row>
    <row r="54" spans="1:8" ht="18.75" x14ac:dyDescent="0.25">
      <c r="A54" s="150" t="s">
        <v>422</v>
      </c>
      <c r="B54" s="151" t="s">
        <v>423</v>
      </c>
      <c r="C54" s="152" t="s">
        <v>437</v>
      </c>
      <c r="D54" s="161"/>
      <c r="E54" s="153"/>
      <c r="F54" s="131"/>
      <c r="G54" s="131" t="s">
        <v>424</v>
      </c>
      <c r="H54" s="125"/>
    </row>
    <row r="55" spans="1:8" ht="18.75" x14ac:dyDescent="0.25">
      <c r="A55" s="150" t="s">
        <v>425</v>
      </c>
      <c r="B55" s="151" t="s">
        <v>426</v>
      </c>
      <c r="C55" s="152" t="s">
        <v>9</v>
      </c>
      <c r="D55" s="161"/>
      <c r="E55" s="153"/>
      <c r="F55" s="131"/>
      <c r="G55" s="131" t="s">
        <v>427</v>
      </c>
      <c r="H55" s="125"/>
    </row>
    <row r="56" spans="1:8" ht="33" x14ac:dyDescent="0.25">
      <c r="A56" s="150" t="s">
        <v>559</v>
      </c>
      <c r="B56" s="151" t="s">
        <v>583</v>
      </c>
      <c r="C56" s="152" t="s">
        <v>56</v>
      </c>
      <c r="D56" s="161"/>
      <c r="E56" s="153"/>
      <c r="F56" s="131"/>
      <c r="G56" s="131" t="s">
        <v>428</v>
      </c>
      <c r="H56" s="125"/>
    </row>
    <row r="57" spans="1:8" ht="18.75" x14ac:dyDescent="0.25">
      <c r="A57" s="152"/>
      <c r="B57" s="151" t="s">
        <v>584</v>
      </c>
      <c r="C57" s="152" t="s">
        <v>56</v>
      </c>
      <c r="D57" s="161"/>
      <c r="E57" s="153"/>
      <c r="F57" s="131"/>
      <c r="G57" s="131" t="s">
        <v>429</v>
      </c>
      <c r="H57" s="125"/>
    </row>
    <row r="58" spans="1:8" ht="18.75" x14ac:dyDescent="0.25">
      <c r="A58" s="150"/>
      <c r="B58" s="151" t="s">
        <v>585</v>
      </c>
      <c r="C58" s="152" t="s">
        <v>56</v>
      </c>
      <c r="D58" s="161"/>
      <c r="E58" s="153"/>
      <c r="F58" s="131"/>
      <c r="G58" s="131" t="s">
        <v>430</v>
      </c>
      <c r="H58" s="125"/>
    </row>
    <row r="59" spans="1:8" ht="18.75" x14ac:dyDescent="0.25">
      <c r="A59" s="152"/>
      <c r="B59" s="151" t="s">
        <v>586</v>
      </c>
      <c r="C59" s="152" t="s">
        <v>56</v>
      </c>
      <c r="D59" s="161"/>
      <c r="E59" s="153"/>
      <c r="F59" s="131"/>
      <c r="G59" s="131" t="s">
        <v>431</v>
      </c>
      <c r="H59" s="125"/>
    </row>
    <row r="60" spans="1:8" ht="33" x14ac:dyDescent="0.25">
      <c r="A60" s="150" t="s">
        <v>432</v>
      </c>
      <c r="B60" s="151" t="s">
        <v>433</v>
      </c>
      <c r="C60" s="152" t="s">
        <v>437</v>
      </c>
      <c r="D60" s="161"/>
      <c r="E60" s="153"/>
      <c r="F60" s="131"/>
      <c r="G60" s="131" t="s">
        <v>434</v>
      </c>
      <c r="H60" s="125"/>
    </row>
    <row r="61" spans="1:8" ht="18.75" x14ac:dyDescent="0.25">
      <c r="A61" s="150"/>
      <c r="B61" s="151" t="s">
        <v>287</v>
      </c>
      <c r="C61" s="152" t="s">
        <v>357</v>
      </c>
      <c r="D61" s="161"/>
      <c r="E61" s="153"/>
      <c r="F61" s="131"/>
      <c r="G61" s="131" t="s">
        <v>435</v>
      </c>
      <c r="H61" s="125"/>
    </row>
    <row r="62" spans="1:8" ht="49.5" x14ac:dyDescent="0.25">
      <c r="A62" s="152"/>
      <c r="B62" s="151" t="s">
        <v>436</v>
      </c>
      <c r="C62" s="152" t="s">
        <v>437</v>
      </c>
      <c r="D62" s="161"/>
      <c r="E62" s="153"/>
      <c r="F62" s="131"/>
      <c r="G62" s="131" t="s">
        <v>438</v>
      </c>
      <c r="H62" s="125"/>
    </row>
    <row r="63" spans="1:8" ht="18.75" x14ac:dyDescent="0.25">
      <c r="A63" s="150"/>
      <c r="B63" s="151" t="s">
        <v>439</v>
      </c>
      <c r="C63" s="152" t="s">
        <v>357</v>
      </c>
      <c r="D63" s="161"/>
      <c r="E63" s="153"/>
      <c r="F63" s="131"/>
      <c r="G63" s="131" t="s">
        <v>440</v>
      </c>
      <c r="H63" s="125"/>
    </row>
    <row r="64" spans="1:8" ht="33" x14ac:dyDescent="0.25">
      <c r="A64" s="150" t="s">
        <v>441</v>
      </c>
      <c r="B64" s="151" t="s">
        <v>587</v>
      </c>
      <c r="C64" s="152" t="s">
        <v>9</v>
      </c>
      <c r="D64" s="161"/>
      <c r="E64" s="153"/>
      <c r="F64" s="131"/>
      <c r="G64" s="131" t="s">
        <v>443</v>
      </c>
      <c r="H64" s="125"/>
    </row>
    <row r="65" spans="1:8" ht="18.75" x14ac:dyDescent="0.25">
      <c r="A65" s="152"/>
      <c r="B65" s="151" t="s">
        <v>588</v>
      </c>
      <c r="C65" s="152" t="s">
        <v>357</v>
      </c>
      <c r="D65" s="161"/>
      <c r="E65" s="153"/>
      <c r="F65" s="131"/>
      <c r="G65" s="131" t="s">
        <v>444</v>
      </c>
      <c r="H65" s="125"/>
    </row>
    <row r="66" spans="1:8" ht="18.75" x14ac:dyDescent="0.25">
      <c r="A66" s="150"/>
      <c r="B66" s="151" t="s">
        <v>589</v>
      </c>
      <c r="C66" s="152" t="s">
        <v>445</v>
      </c>
      <c r="D66" s="161"/>
      <c r="E66" s="153"/>
      <c r="F66" s="131"/>
      <c r="G66" s="131" t="s">
        <v>446</v>
      </c>
      <c r="H66" s="125"/>
    </row>
    <row r="67" spans="1:8" ht="18.75" x14ac:dyDescent="0.25">
      <c r="A67" s="150"/>
      <c r="B67" s="151" t="s">
        <v>590</v>
      </c>
      <c r="C67" s="152" t="s">
        <v>357</v>
      </c>
      <c r="D67" s="161"/>
      <c r="E67" s="153"/>
      <c r="F67" s="131"/>
      <c r="G67" s="131" t="s">
        <v>447</v>
      </c>
      <c r="H67" s="125"/>
    </row>
    <row r="68" spans="1:8" ht="33" x14ac:dyDescent="0.25">
      <c r="A68" s="150" t="s">
        <v>448</v>
      </c>
      <c r="B68" s="151" t="s">
        <v>442</v>
      </c>
      <c r="C68" s="152" t="s">
        <v>56</v>
      </c>
      <c r="D68" s="161"/>
      <c r="E68" s="153"/>
      <c r="F68" s="131"/>
      <c r="G68" s="131" t="s">
        <v>449</v>
      </c>
      <c r="H68" s="125"/>
    </row>
    <row r="69" spans="1:8" ht="18.75" x14ac:dyDescent="0.25">
      <c r="A69" s="152"/>
      <c r="B69" s="151" t="s">
        <v>591</v>
      </c>
      <c r="C69" s="152" t="s">
        <v>357</v>
      </c>
      <c r="D69" s="161"/>
      <c r="E69" s="153"/>
      <c r="F69" s="131"/>
      <c r="G69" s="131" t="s">
        <v>450</v>
      </c>
      <c r="H69" s="125"/>
    </row>
    <row r="70" spans="1:8" ht="18.75" x14ac:dyDescent="0.25">
      <c r="A70" s="150"/>
      <c r="B70" s="151" t="s">
        <v>592</v>
      </c>
      <c r="C70" s="152" t="s">
        <v>9</v>
      </c>
      <c r="D70" s="161"/>
      <c r="E70" s="153"/>
      <c r="F70" s="131"/>
      <c r="G70" s="131" t="s">
        <v>451</v>
      </c>
      <c r="H70" s="125"/>
    </row>
    <row r="71" spans="1:8" ht="18.75" x14ac:dyDescent="0.25">
      <c r="A71" s="150" t="s">
        <v>452</v>
      </c>
      <c r="B71" s="151" t="s">
        <v>453</v>
      </c>
      <c r="C71" s="152" t="s">
        <v>357</v>
      </c>
      <c r="D71" s="161"/>
      <c r="E71" s="153"/>
      <c r="F71" s="131"/>
      <c r="G71" s="131" t="s">
        <v>454</v>
      </c>
      <c r="H71" s="125"/>
    </row>
    <row r="72" spans="1:8" ht="18.75" x14ac:dyDescent="0.25">
      <c r="A72" s="152"/>
      <c r="B72" s="151" t="s">
        <v>591</v>
      </c>
      <c r="C72" s="152" t="s">
        <v>357</v>
      </c>
      <c r="D72" s="161"/>
      <c r="E72" s="153"/>
      <c r="F72" s="131"/>
      <c r="G72" s="131" t="s">
        <v>455</v>
      </c>
      <c r="H72" s="125"/>
    </row>
    <row r="73" spans="1:8" ht="18.75" x14ac:dyDescent="0.25">
      <c r="A73" s="152"/>
      <c r="B73" s="151" t="s">
        <v>592</v>
      </c>
      <c r="C73" s="152" t="s">
        <v>9</v>
      </c>
      <c r="D73" s="161"/>
      <c r="E73" s="153"/>
      <c r="F73" s="131"/>
      <c r="G73" s="131" t="s">
        <v>456</v>
      </c>
      <c r="H73" s="125"/>
    </row>
    <row r="74" spans="1:8" ht="18.75" x14ac:dyDescent="0.25">
      <c r="A74" s="154" t="s">
        <v>39</v>
      </c>
      <c r="B74" s="170" t="s">
        <v>57</v>
      </c>
      <c r="C74" s="171"/>
      <c r="D74" s="171"/>
      <c r="E74" s="172"/>
      <c r="F74" s="131"/>
      <c r="G74" s="131" t="s">
        <v>457</v>
      </c>
      <c r="H74" s="125"/>
    </row>
    <row r="75" spans="1:8" ht="18.75" x14ac:dyDescent="0.25">
      <c r="A75" s="150" t="s">
        <v>458</v>
      </c>
      <c r="B75" s="151" t="s">
        <v>305</v>
      </c>
      <c r="C75" s="152" t="s">
        <v>199</v>
      </c>
      <c r="D75" s="161"/>
      <c r="E75" s="153"/>
      <c r="F75" s="131"/>
      <c r="G75" s="131" t="s">
        <v>459</v>
      </c>
      <c r="H75" s="125"/>
    </row>
    <row r="76" spans="1:8" ht="18.75" x14ac:dyDescent="0.25">
      <c r="A76" s="152"/>
      <c r="B76" s="151" t="s">
        <v>306</v>
      </c>
      <c r="C76" s="152" t="s">
        <v>357</v>
      </c>
      <c r="D76" s="161"/>
      <c r="E76" s="153"/>
      <c r="F76" s="131"/>
      <c r="G76" s="131" t="s">
        <v>460</v>
      </c>
      <c r="H76" s="125"/>
    </row>
    <row r="77" spans="1:8" ht="18.75" x14ac:dyDescent="0.25">
      <c r="A77" s="152"/>
      <c r="B77" s="151" t="s">
        <v>307</v>
      </c>
      <c r="C77" s="152" t="s">
        <v>357</v>
      </c>
      <c r="D77" s="161"/>
      <c r="E77" s="153"/>
      <c r="F77" s="131"/>
      <c r="G77" s="131" t="s">
        <v>461</v>
      </c>
      <c r="H77" s="125"/>
    </row>
    <row r="78" spans="1:8" ht="18.75" x14ac:dyDescent="0.25">
      <c r="A78" s="150" t="s">
        <v>462</v>
      </c>
      <c r="B78" s="151" t="s">
        <v>463</v>
      </c>
      <c r="C78" s="152" t="s">
        <v>319</v>
      </c>
      <c r="D78" s="161"/>
      <c r="E78" s="153"/>
      <c r="F78" s="131"/>
      <c r="G78" s="131" t="s">
        <v>464</v>
      </c>
      <c r="H78" s="125"/>
    </row>
    <row r="79" spans="1:8" ht="33" x14ac:dyDescent="0.25">
      <c r="A79" s="152"/>
      <c r="B79" s="151" t="s">
        <v>593</v>
      </c>
      <c r="C79" s="152" t="s">
        <v>357</v>
      </c>
      <c r="D79" s="161"/>
      <c r="E79" s="153"/>
      <c r="F79" s="131"/>
      <c r="G79" s="131" t="s">
        <v>465</v>
      </c>
      <c r="H79" s="125"/>
    </row>
    <row r="80" spans="1:8" ht="18.75" x14ac:dyDescent="0.25">
      <c r="A80" s="150" t="s">
        <v>466</v>
      </c>
      <c r="B80" s="151" t="s">
        <v>594</v>
      </c>
      <c r="C80" s="152" t="s">
        <v>9</v>
      </c>
      <c r="D80" s="161"/>
      <c r="E80" s="153"/>
      <c r="F80" s="131"/>
      <c r="G80" s="131" t="s">
        <v>467</v>
      </c>
      <c r="H80" s="125"/>
    </row>
    <row r="81" spans="1:8" ht="23.25" customHeight="1" x14ac:dyDescent="0.25">
      <c r="A81" s="154" t="s">
        <v>1</v>
      </c>
      <c r="B81" s="170" t="s">
        <v>262</v>
      </c>
      <c r="C81" s="171"/>
      <c r="D81" s="171"/>
      <c r="E81" s="172"/>
      <c r="F81" s="131"/>
      <c r="G81" s="131" t="s">
        <v>468</v>
      </c>
      <c r="H81" s="125"/>
    </row>
    <row r="82" spans="1:8" ht="66" x14ac:dyDescent="0.25">
      <c r="A82" s="150" t="s">
        <v>560</v>
      </c>
      <c r="B82" s="151" t="s">
        <v>595</v>
      </c>
      <c r="C82" s="152" t="s">
        <v>437</v>
      </c>
      <c r="D82" s="161"/>
      <c r="E82" s="153"/>
      <c r="F82" s="131"/>
      <c r="G82" s="131" t="s">
        <v>469</v>
      </c>
      <c r="H82" s="125"/>
    </row>
    <row r="83" spans="1:8" ht="49.5" x14ac:dyDescent="0.25">
      <c r="A83" s="150" t="s">
        <v>561</v>
      </c>
      <c r="B83" s="151" t="s">
        <v>562</v>
      </c>
      <c r="C83" s="152" t="s">
        <v>437</v>
      </c>
      <c r="D83" s="161"/>
      <c r="E83" s="153"/>
      <c r="F83" s="131"/>
      <c r="G83" s="131" t="s">
        <v>470</v>
      </c>
      <c r="H83" s="125"/>
    </row>
    <row r="84" spans="1:8" ht="33" x14ac:dyDescent="0.25">
      <c r="A84" s="157" t="s">
        <v>563</v>
      </c>
      <c r="B84" s="155" t="s">
        <v>471</v>
      </c>
      <c r="C84" s="152" t="s">
        <v>437</v>
      </c>
      <c r="D84" s="161"/>
      <c r="E84" s="153"/>
      <c r="F84" s="131"/>
      <c r="G84" s="131" t="s">
        <v>472</v>
      </c>
      <c r="H84" s="125"/>
    </row>
    <row r="85" spans="1:8" ht="18.75" x14ac:dyDescent="0.25">
      <c r="A85" s="154" t="s">
        <v>88</v>
      </c>
      <c r="B85" s="170" t="s">
        <v>263</v>
      </c>
      <c r="C85" s="171"/>
      <c r="D85" s="171"/>
      <c r="E85" s="172"/>
      <c r="F85" s="131"/>
      <c r="G85" s="131" t="s">
        <v>473</v>
      </c>
      <c r="H85" s="125"/>
    </row>
    <row r="86" spans="1:8" ht="33" x14ac:dyDescent="0.25">
      <c r="A86" s="150" t="s">
        <v>474</v>
      </c>
      <c r="B86" s="151" t="s">
        <v>475</v>
      </c>
      <c r="C86" s="152" t="s">
        <v>46</v>
      </c>
      <c r="D86" s="161"/>
      <c r="E86" s="153"/>
      <c r="F86" s="131"/>
      <c r="G86" s="131" t="s">
        <v>476</v>
      </c>
      <c r="H86" s="125"/>
    </row>
    <row r="87" spans="1:8" ht="33" x14ac:dyDescent="0.25">
      <c r="A87" s="150" t="s">
        <v>477</v>
      </c>
      <c r="B87" s="151" t="s">
        <v>478</v>
      </c>
      <c r="C87" s="152" t="s">
        <v>46</v>
      </c>
      <c r="D87" s="161"/>
      <c r="E87" s="153"/>
      <c r="F87" s="131"/>
      <c r="G87" s="131" t="s">
        <v>479</v>
      </c>
      <c r="H87" s="125"/>
    </row>
    <row r="88" spans="1:8" ht="33" x14ac:dyDescent="0.25">
      <c r="A88" s="152"/>
      <c r="B88" s="151" t="s">
        <v>596</v>
      </c>
      <c r="C88" s="152" t="s">
        <v>480</v>
      </c>
      <c r="D88" s="161"/>
      <c r="E88" s="153"/>
      <c r="F88" s="131"/>
      <c r="G88" s="131" t="s">
        <v>481</v>
      </c>
      <c r="H88" s="125"/>
    </row>
    <row r="89" spans="1:8" ht="33" x14ac:dyDescent="0.25">
      <c r="A89" s="152"/>
      <c r="B89" s="151" t="s">
        <v>597</v>
      </c>
      <c r="C89" s="152" t="s">
        <v>480</v>
      </c>
      <c r="D89" s="161"/>
      <c r="E89" s="153"/>
      <c r="F89" s="131"/>
      <c r="G89" s="131" t="s">
        <v>482</v>
      </c>
      <c r="H89" s="125"/>
    </row>
    <row r="90" spans="1:8" ht="33" x14ac:dyDescent="0.25">
      <c r="A90" s="150" t="s">
        <v>483</v>
      </c>
      <c r="B90" s="151" t="s">
        <v>484</v>
      </c>
      <c r="C90" s="152" t="s">
        <v>485</v>
      </c>
      <c r="D90" s="161"/>
      <c r="E90" s="153"/>
      <c r="F90" s="131"/>
      <c r="G90" s="131" t="s">
        <v>486</v>
      </c>
      <c r="H90" s="125"/>
    </row>
    <row r="91" spans="1:8" ht="18.75" customHeight="1" x14ac:dyDescent="0.25">
      <c r="A91" s="154"/>
      <c r="B91" s="158" t="e">
        <f>B93+ Số ban nữ công quần chúng đã thành lập đầu kỳ báo cáo</f>
        <v>#VALUE!</v>
      </c>
      <c r="C91" s="160" t="s">
        <v>480</v>
      </c>
      <c r="D91" s="162"/>
      <c r="E91" s="159"/>
      <c r="F91" s="131"/>
      <c r="G91" s="131" t="s">
        <v>487</v>
      </c>
      <c r="H91" s="125"/>
    </row>
    <row r="92" spans="1:8" ht="33" x14ac:dyDescent="0.25">
      <c r="A92" s="150"/>
      <c r="B92" s="151" t="s">
        <v>597</v>
      </c>
      <c r="C92" s="152" t="s">
        <v>46</v>
      </c>
      <c r="D92" s="161"/>
      <c r="E92" s="153"/>
      <c r="F92" s="131"/>
      <c r="G92" s="131" t="s">
        <v>488</v>
      </c>
      <c r="H92" s="125"/>
    </row>
    <row r="93" spans="1:8" ht="33" x14ac:dyDescent="0.25">
      <c r="A93" s="150" t="s">
        <v>489</v>
      </c>
      <c r="B93" s="151" t="s">
        <v>490</v>
      </c>
      <c r="C93" s="152" t="s">
        <v>9</v>
      </c>
      <c r="D93" s="161"/>
      <c r="E93" s="153"/>
      <c r="F93" s="131"/>
      <c r="G93" s="131" t="s">
        <v>491</v>
      </c>
      <c r="H93" s="125"/>
    </row>
    <row r="94" spans="1:8" ht="18.75" x14ac:dyDescent="0.25">
      <c r="A94" s="154"/>
      <c r="B94" s="155" t="s">
        <v>598</v>
      </c>
      <c r="C94" s="152" t="s">
        <v>9</v>
      </c>
      <c r="D94" s="161"/>
      <c r="E94" s="153"/>
      <c r="F94" s="131"/>
      <c r="G94" s="131" t="s">
        <v>492</v>
      </c>
      <c r="H94" s="125"/>
    </row>
    <row r="95" spans="1:8" ht="18.75" customHeight="1" x14ac:dyDescent="0.25">
      <c r="A95" s="157"/>
      <c r="B95" s="158" t="s">
        <v>493</v>
      </c>
      <c r="C95" s="152" t="s">
        <v>9</v>
      </c>
      <c r="D95" s="162"/>
      <c r="E95" s="158"/>
      <c r="F95" s="131"/>
      <c r="G95" s="131" t="s">
        <v>494</v>
      </c>
      <c r="H95" s="125"/>
    </row>
    <row r="96" spans="1:8" ht="18.75" x14ac:dyDescent="0.25">
      <c r="A96" s="150"/>
      <c r="B96" s="151" t="s">
        <v>495</v>
      </c>
      <c r="C96" s="152" t="s">
        <v>9</v>
      </c>
      <c r="D96" s="161"/>
      <c r="E96" s="153"/>
      <c r="F96" s="131"/>
      <c r="G96" s="131" t="s">
        <v>496</v>
      </c>
      <c r="H96" s="125"/>
    </row>
    <row r="97" spans="1:8" ht="33" x14ac:dyDescent="0.25">
      <c r="A97" s="150" t="s">
        <v>497</v>
      </c>
      <c r="B97" s="151" t="s">
        <v>498</v>
      </c>
      <c r="C97" s="152" t="s">
        <v>9</v>
      </c>
      <c r="D97" s="161"/>
      <c r="E97" s="153"/>
      <c r="F97" s="131"/>
      <c r="G97" s="131" t="s">
        <v>499</v>
      </c>
      <c r="H97" s="125"/>
    </row>
    <row r="98" spans="1:8" ht="18.75" x14ac:dyDescent="0.25">
      <c r="A98" s="154"/>
      <c r="B98" s="155" t="s">
        <v>500</v>
      </c>
      <c r="C98" s="152" t="s">
        <v>9</v>
      </c>
      <c r="D98" s="161"/>
      <c r="E98" s="153"/>
      <c r="F98" s="131"/>
      <c r="G98" s="131" t="s">
        <v>501</v>
      </c>
      <c r="H98" s="125"/>
    </row>
    <row r="99" spans="1:8" ht="18.75" x14ac:dyDescent="0.25">
      <c r="A99" s="150"/>
      <c r="B99" s="151" t="s">
        <v>502</v>
      </c>
      <c r="C99" s="152" t="s">
        <v>9</v>
      </c>
      <c r="D99" s="161"/>
      <c r="E99" s="153"/>
      <c r="F99" s="131"/>
      <c r="G99" s="131" t="s">
        <v>503</v>
      </c>
      <c r="H99" s="125"/>
    </row>
    <row r="100" spans="1:8" ht="18.75" x14ac:dyDescent="0.25">
      <c r="A100" s="154" t="s">
        <v>134</v>
      </c>
      <c r="B100" s="170" t="s">
        <v>504</v>
      </c>
      <c r="C100" s="171"/>
      <c r="D100" s="171"/>
      <c r="E100" s="172"/>
      <c r="F100" s="131"/>
      <c r="G100" s="131" t="s">
        <v>505</v>
      </c>
      <c r="H100" s="125"/>
    </row>
    <row r="101" spans="1:8" ht="33" x14ac:dyDescent="0.25">
      <c r="A101" s="150" t="s">
        <v>506</v>
      </c>
      <c r="B101" s="151" t="s">
        <v>611</v>
      </c>
      <c r="C101" s="152" t="s">
        <v>207</v>
      </c>
      <c r="D101" s="161"/>
      <c r="E101" s="153"/>
      <c r="F101" s="131"/>
      <c r="G101" s="131" t="s">
        <v>507</v>
      </c>
      <c r="H101" s="125"/>
    </row>
    <row r="102" spans="1:8" ht="18.75" x14ac:dyDescent="0.25">
      <c r="A102" s="154" t="s">
        <v>197</v>
      </c>
      <c r="B102" s="170" t="s">
        <v>508</v>
      </c>
      <c r="C102" s="171"/>
      <c r="D102" s="171"/>
      <c r="E102" s="172"/>
      <c r="F102" s="131"/>
      <c r="G102" s="131" t="s">
        <v>509</v>
      </c>
      <c r="H102" s="125"/>
    </row>
    <row r="103" spans="1:8" ht="18.75" x14ac:dyDescent="0.25">
      <c r="A103" s="150" t="s">
        <v>510</v>
      </c>
      <c r="B103" s="151" t="s">
        <v>599</v>
      </c>
      <c r="C103" s="152" t="s">
        <v>9</v>
      </c>
      <c r="D103" s="161"/>
      <c r="E103" s="153"/>
      <c r="F103" s="131"/>
      <c r="G103" s="131" t="s">
        <v>511</v>
      </c>
      <c r="H103" s="125"/>
    </row>
    <row r="104" spans="1:8" ht="18.75" x14ac:dyDescent="0.25">
      <c r="A104" s="150" t="s">
        <v>512</v>
      </c>
      <c r="B104" s="151" t="s">
        <v>600</v>
      </c>
      <c r="C104" s="152" t="s">
        <v>9</v>
      </c>
      <c r="D104" s="161"/>
      <c r="E104" s="153"/>
      <c r="F104" s="131"/>
      <c r="G104" s="131" t="s">
        <v>513</v>
      </c>
      <c r="H104" s="125"/>
    </row>
    <row r="105" spans="1:8" ht="18.75" x14ac:dyDescent="0.25">
      <c r="A105" s="152"/>
      <c r="B105" s="151" t="s">
        <v>514</v>
      </c>
      <c r="C105" s="152" t="s">
        <v>9</v>
      </c>
      <c r="D105" s="161"/>
      <c r="E105" s="153"/>
      <c r="F105" s="131"/>
      <c r="G105" s="131" t="s">
        <v>515</v>
      </c>
      <c r="H105" s="125"/>
    </row>
    <row r="106" spans="1:8" ht="18.75" x14ac:dyDescent="0.25">
      <c r="A106" s="150"/>
      <c r="B106" s="151" t="s">
        <v>516</v>
      </c>
      <c r="C106" s="152" t="s">
        <v>9</v>
      </c>
      <c r="D106" s="161"/>
      <c r="E106" s="153"/>
      <c r="F106" s="131"/>
      <c r="G106" s="131" t="s">
        <v>517</v>
      </c>
      <c r="H106" s="125"/>
    </row>
    <row r="107" spans="1:8" ht="18.75" x14ac:dyDescent="0.25">
      <c r="A107" s="150"/>
      <c r="B107" s="151" t="s">
        <v>518</v>
      </c>
      <c r="C107" s="152" t="s">
        <v>9</v>
      </c>
      <c r="D107" s="161"/>
      <c r="E107" s="153"/>
      <c r="F107" s="131"/>
      <c r="G107" s="131" t="s">
        <v>519</v>
      </c>
      <c r="H107" s="125"/>
    </row>
    <row r="108" spans="1:8" ht="18.75" x14ac:dyDescent="0.25">
      <c r="A108" s="150" t="s">
        <v>520</v>
      </c>
      <c r="B108" s="151" t="s">
        <v>601</v>
      </c>
      <c r="C108" s="152" t="s">
        <v>485</v>
      </c>
      <c r="D108" s="161"/>
      <c r="E108" s="153"/>
      <c r="F108" s="131"/>
      <c r="G108" s="131" t="s">
        <v>521</v>
      </c>
      <c r="H108" s="125"/>
    </row>
    <row r="109" spans="1:8" ht="18.75" x14ac:dyDescent="0.25">
      <c r="A109" s="152"/>
      <c r="B109" s="151" t="s">
        <v>522</v>
      </c>
      <c r="C109" s="152" t="s">
        <v>485</v>
      </c>
      <c r="D109" s="161"/>
      <c r="E109" s="153"/>
      <c r="F109" s="131"/>
      <c r="G109" s="131" t="s">
        <v>523</v>
      </c>
      <c r="H109" s="125"/>
    </row>
    <row r="110" spans="1:8" ht="18.75" x14ac:dyDescent="0.25">
      <c r="A110" s="157"/>
      <c r="B110" s="158" t="s">
        <v>524</v>
      </c>
      <c r="C110" s="152" t="s">
        <v>485</v>
      </c>
      <c r="D110" s="162"/>
      <c r="E110" s="158"/>
      <c r="F110" s="131"/>
      <c r="G110" s="131" t="s">
        <v>525</v>
      </c>
      <c r="H110" s="125"/>
    </row>
    <row r="111" spans="1:8" ht="18.75" x14ac:dyDescent="0.25">
      <c r="A111" s="150"/>
      <c r="B111" s="151" t="s">
        <v>369</v>
      </c>
      <c r="C111" s="152" t="s">
        <v>485</v>
      </c>
      <c r="D111" s="161"/>
      <c r="E111" s="153"/>
      <c r="F111" s="131"/>
      <c r="G111" s="131" t="s">
        <v>526</v>
      </c>
      <c r="H111" s="125"/>
    </row>
    <row r="112" spans="1:8" ht="18.75" customHeight="1" x14ac:dyDescent="0.25">
      <c r="A112" s="154"/>
      <c r="B112" s="158" t="s">
        <v>371</v>
      </c>
      <c r="C112" s="152" t="s">
        <v>485</v>
      </c>
      <c r="D112" s="162"/>
      <c r="E112" s="158"/>
      <c r="F112" s="131"/>
      <c r="G112" s="131" t="s">
        <v>527</v>
      </c>
      <c r="H112" s="125"/>
    </row>
    <row r="113" spans="1:8" ht="18.75" x14ac:dyDescent="0.25">
      <c r="A113" s="154"/>
      <c r="B113" s="155" t="s">
        <v>528</v>
      </c>
      <c r="C113" s="152" t="s">
        <v>529</v>
      </c>
      <c r="D113" s="161"/>
      <c r="E113" s="153"/>
      <c r="F113" s="131"/>
      <c r="G113" s="131" t="s">
        <v>530</v>
      </c>
      <c r="H113" s="125"/>
    </row>
    <row r="114" spans="1:8" ht="18.75" x14ac:dyDescent="0.25">
      <c r="A114" s="150" t="s">
        <v>531</v>
      </c>
      <c r="B114" s="151" t="s">
        <v>532</v>
      </c>
      <c r="C114" s="152" t="s">
        <v>46</v>
      </c>
      <c r="D114" s="161"/>
      <c r="E114" s="153"/>
      <c r="F114" s="131"/>
      <c r="G114" s="131" t="s">
        <v>533</v>
      </c>
      <c r="H114" s="125"/>
    </row>
    <row r="115" spans="1:8" ht="33" x14ac:dyDescent="0.25">
      <c r="A115" s="157" t="s">
        <v>534</v>
      </c>
      <c r="B115" s="155" t="s">
        <v>602</v>
      </c>
      <c r="C115" s="152" t="s">
        <v>355</v>
      </c>
      <c r="D115" s="161"/>
      <c r="E115" s="153"/>
      <c r="F115" s="131"/>
      <c r="G115" s="131" t="s">
        <v>535</v>
      </c>
      <c r="H115" s="125"/>
    </row>
    <row r="116" spans="1:8" ht="18.75" x14ac:dyDescent="0.25">
      <c r="A116" s="152"/>
      <c r="B116" s="151" t="s">
        <v>536</v>
      </c>
      <c r="C116" s="152" t="s">
        <v>355</v>
      </c>
      <c r="D116" s="161"/>
      <c r="E116" s="153"/>
      <c r="F116" s="131"/>
      <c r="G116" s="131" t="s">
        <v>537</v>
      </c>
      <c r="H116" s="125"/>
    </row>
    <row r="117" spans="1:8" ht="33" x14ac:dyDescent="0.25">
      <c r="A117" s="150" t="s">
        <v>538</v>
      </c>
      <c r="B117" s="151" t="s">
        <v>603</v>
      </c>
      <c r="C117" s="152" t="s">
        <v>437</v>
      </c>
      <c r="D117" s="161"/>
      <c r="E117" s="153"/>
      <c r="F117" s="131"/>
      <c r="G117" s="131" t="s">
        <v>539</v>
      </c>
      <c r="H117" s="125"/>
    </row>
    <row r="118" spans="1:8" ht="49.5" x14ac:dyDescent="0.25">
      <c r="A118" s="150"/>
      <c r="B118" s="151" t="s">
        <v>604</v>
      </c>
      <c r="C118" s="152" t="s">
        <v>437</v>
      </c>
      <c r="D118" s="161"/>
      <c r="E118" s="153"/>
      <c r="F118" s="131"/>
      <c r="G118" s="131" t="s">
        <v>540</v>
      </c>
      <c r="H118" s="125"/>
    </row>
    <row r="119" spans="1:8" ht="33" x14ac:dyDescent="0.25">
      <c r="A119" s="150" t="s">
        <v>541</v>
      </c>
      <c r="B119" s="151" t="s">
        <v>542</v>
      </c>
      <c r="C119" s="152" t="s">
        <v>9</v>
      </c>
      <c r="D119" s="161"/>
      <c r="E119" s="153"/>
      <c r="F119" s="131"/>
      <c r="G119" s="131" t="s">
        <v>543</v>
      </c>
      <c r="H119" s="125"/>
    </row>
    <row r="120" spans="1:8" ht="18.75" x14ac:dyDescent="0.25">
      <c r="A120" s="150"/>
      <c r="B120" s="151" t="s">
        <v>544</v>
      </c>
      <c r="C120" s="152" t="s">
        <v>9</v>
      </c>
      <c r="D120" s="161"/>
      <c r="E120" s="153"/>
      <c r="F120" s="131"/>
      <c r="G120" s="131" t="s">
        <v>545</v>
      </c>
      <c r="H120" s="125"/>
    </row>
    <row r="121" spans="1:8" ht="33" x14ac:dyDescent="0.25">
      <c r="A121" s="150" t="s">
        <v>546</v>
      </c>
      <c r="B121" s="151" t="s">
        <v>547</v>
      </c>
      <c r="C121" s="152" t="s">
        <v>46</v>
      </c>
      <c r="D121" s="161"/>
      <c r="E121" s="153"/>
      <c r="F121" s="131"/>
      <c r="G121" s="131" t="s">
        <v>548</v>
      </c>
      <c r="H121" s="125"/>
    </row>
    <row r="122" spans="1:8" ht="33" x14ac:dyDescent="0.25">
      <c r="A122" s="150" t="s">
        <v>549</v>
      </c>
      <c r="B122" s="151" t="s">
        <v>550</v>
      </c>
      <c r="C122" s="152" t="s">
        <v>485</v>
      </c>
      <c r="D122" s="161"/>
      <c r="E122" s="153"/>
      <c r="F122" s="131"/>
      <c r="G122" s="131" t="s">
        <v>551</v>
      </c>
      <c r="H122" s="125"/>
    </row>
    <row r="123" spans="1:8" ht="33" x14ac:dyDescent="0.25">
      <c r="A123" s="150"/>
      <c r="B123" s="151" t="s">
        <v>605</v>
      </c>
      <c r="C123" s="152" t="s">
        <v>485</v>
      </c>
      <c r="D123" s="161"/>
      <c r="E123" s="153"/>
      <c r="F123" s="131"/>
      <c r="G123" s="131" t="s">
        <v>552</v>
      </c>
      <c r="H123" s="125"/>
    </row>
    <row r="124" spans="1:8" ht="18.75" x14ac:dyDescent="0.25">
      <c r="A124" s="145"/>
      <c r="B124" s="146"/>
      <c r="C124" s="145"/>
      <c r="D124" s="145"/>
      <c r="E124" s="55"/>
      <c r="F124" s="144"/>
      <c r="G124" s="131"/>
      <c r="H124" s="125"/>
    </row>
    <row r="125" spans="1:8" ht="18.75" x14ac:dyDescent="0.25">
      <c r="A125" s="145"/>
      <c r="B125" s="146"/>
      <c r="C125" s="173" t="s">
        <v>607</v>
      </c>
      <c r="D125" s="173"/>
      <c r="E125" s="173"/>
      <c r="F125" s="144"/>
      <c r="G125" s="131"/>
      <c r="H125" s="125"/>
    </row>
    <row r="126" spans="1:8" ht="18.75" x14ac:dyDescent="0.25">
      <c r="A126" s="147"/>
      <c r="B126" s="146"/>
      <c r="C126" s="174" t="s">
        <v>91</v>
      </c>
      <c r="D126" s="174"/>
      <c r="E126" s="174"/>
      <c r="F126" s="144"/>
      <c r="G126" s="131"/>
      <c r="H126" s="125"/>
    </row>
    <row r="127" spans="1:8" ht="18.75" x14ac:dyDescent="0.25">
      <c r="A127" s="147"/>
      <c r="B127" s="146"/>
      <c r="C127" s="145"/>
      <c r="D127" s="145"/>
      <c r="E127" s="55"/>
      <c r="F127" s="144"/>
      <c r="G127" s="131"/>
      <c r="H127" s="125"/>
    </row>
    <row r="128" spans="1:8" ht="18.75" x14ac:dyDescent="0.25">
      <c r="A128" s="145"/>
      <c r="B128" s="146"/>
      <c r="C128" s="145"/>
      <c r="D128" s="145"/>
      <c r="E128" s="55"/>
      <c r="F128" s="144"/>
      <c r="G128" s="131"/>
      <c r="H128" s="125"/>
    </row>
    <row r="129" spans="1:8" ht="18.75" x14ac:dyDescent="0.25">
      <c r="A129" s="147"/>
      <c r="B129" s="146"/>
      <c r="C129" s="145"/>
      <c r="D129" s="145"/>
      <c r="E129" s="55"/>
      <c r="F129" s="144"/>
      <c r="G129" s="131"/>
      <c r="H129" s="125"/>
    </row>
    <row r="130" spans="1:8" ht="18.75" x14ac:dyDescent="0.25">
      <c r="A130" s="147"/>
      <c r="B130" s="146"/>
      <c r="C130" s="145"/>
      <c r="D130" s="145"/>
      <c r="E130" s="55"/>
      <c r="F130" s="144"/>
      <c r="G130" s="131"/>
      <c r="H130" s="125"/>
    </row>
    <row r="131" spans="1:8" ht="18.75" x14ac:dyDescent="0.25">
      <c r="A131" s="145"/>
      <c r="B131" s="146"/>
      <c r="C131" s="145"/>
      <c r="D131" s="145"/>
      <c r="E131" s="55"/>
      <c r="F131" s="144"/>
      <c r="G131" s="131"/>
      <c r="H131" s="125"/>
    </row>
    <row r="132" spans="1:8" ht="18.75" x14ac:dyDescent="0.25">
      <c r="A132" s="145"/>
      <c r="B132" s="146"/>
      <c r="C132" s="145"/>
      <c r="D132" s="145"/>
      <c r="E132" s="55"/>
      <c r="F132" s="144"/>
      <c r="G132" s="131"/>
      <c r="H132" s="125"/>
    </row>
    <row r="133" spans="1:8" ht="18.75" x14ac:dyDescent="0.25">
      <c r="A133" s="147"/>
      <c r="B133" s="146"/>
      <c r="C133" s="145"/>
      <c r="D133" s="145"/>
      <c r="E133" s="55"/>
      <c r="F133" s="144"/>
      <c r="G133" s="131"/>
      <c r="H133" s="125"/>
    </row>
    <row r="134" spans="1:8" ht="18.75" x14ac:dyDescent="0.25">
      <c r="A134" s="145"/>
      <c r="B134" s="146"/>
      <c r="C134" s="145"/>
      <c r="D134" s="145"/>
      <c r="E134" s="55"/>
      <c r="F134" s="144"/>
      <c r="G134" s="131"/>
      <c r="H134" s="125"/>
    </row>
    <row r="135" spans="1:8" ht="18.75" x14ac:dyDescent="0.25">
      <c r="A135" s="145"/>
      <c r="B135" s="146"/>
      <c r="C135" s="145"/>
      <c r="D135" s="145"/>
      <c r="E135" s="55"/>
      <c r="F135" s="144"/>
      <c r="G135" s="131"/>
      <c r="H135" s="125"/>
    </row>
    <row r="136" spans="1:8" ht="18.75" x14ac:dyDescent="0.25">
      <c r="A136" s="147"/>
      <c r="B136" s="146"/>
      <c r="C136" s="145"/>
      <c r="D136" s="145"/>
      <c r="E136" s="55"/>
      <c r="F136" s="144"/>
      <c r="G136" s="131"/>
      <c r="H136" s="125"/>
    </row>
    <row r="137" spans="1:8" ht="18.75" x14ac:dyDescent="0.25">
      <c r="A137" s="147"/>
      <c r="B137" s="146"/>
      <c r="C137" s="145"/>
      <c r="D137" s="145"/>
      <c r="E137" s="55"/>
      <c r="F137" s="144"/>
      <c r="G137" s="131"/>
      <c r="H137" s="125"/>
    </row>
    <row r="138" spans="1:8" ht="18.75" x14ac:dyDescent="0.25">
      <c r="A138" s="145"/>
      <c r="B138" s="146"/>
      <c r="C138" s="145"/>
      <c r="D138" s="145"/>
      <c r="E138" s="55"/>
      <c r="F138" s="144"/>
      <c r="G138" s="131"/>
      <c r="H138" s="125"/>
    </row>
    <row r="139" spans="1:8" ht="18.75" x14ac:dyDescent="0.3">
      <c r="A139" s="147"/>
      <c r="B139" s="146"/>
      <c r="C139" s="145"/>
      <c r="D139" s="145"/>
      <c r="E139" s="145"/>
      <c r="F139" s="144"/>
      <c r="G139" s="132"/>
      <c r="H139" s="125"/>
    </row>
    <row r="140" spans="1:8" ht="18.75" x14ac:dyDescent="0.3">
      <c r="A140" s="147"/>
      <c r="B140" s="146"/>
      <c r="C140" s="145"/>
      <c r="D140" s="145"/>
      <c r="E140" s="145"/>
      <c r="F140" s="144"/>
      <c r="G140" s="132"/>
      <c r="H140" s="125"/>
    </row>
    <row r="141" spans="1:8" ht="18.75" x14ac:dyDescent="0.3">
      <c r="A141" s="145"/>
      <c r="B141" s="146"/>
      <c r="C141" s="145"/>
      <c r="D141" s="145"/>
      <c r="E141" s="145"/>
      <c r="F141" s="144"/>
      <c r="G141" s="132"/>
      <c r="H141" s="125"/>
    </row>
    <row r="142" spans="1:8" ht="18.75" x14ac:dyDescent="0.3">
      <c r="A142" s="129"/>
      <c r="B142" s="130"/>
      <c r="C142" s="129"/>
      <c r="D142" s="129"/>
      <c r="E142" s="129"/>
      <c r="F142" s="129"/>
      <c r="G142" s="4"/>
      <c r="H142" s="125"/>
    </row>
    <row r="143" spans="1:8" ht="18.75" x14ac:dyDescent="0.3">
      <c r="A143" s="129"/>
      <c r="B143" s="130"/>
      <c r="C143" s="129"/>
      <c r="D143" s="129"/>
      <c r="E143" s="129"/>
      <c r="F143" s="129"/>
      <c r="G143" s="4"/>
      <c r="H143" s="125"/>
    </row>
    <row r="144" spans="1:8" ht="18.75" x14ac:dyDescent="0.3">
      <c r="A144" s="129"/>
      <c r="B144" s="130"/>
      <c r="C144" s="129"/>
      <c r="D144" s="129"/>
      <c r="E144" s="129"/>
      <c r="F144" s="129"/>
      <c r="G144" s="4"/>
      <c r="H144" s="125"/>
    </row>
    <row r="145" spans="1:8" ht="18.75" x14ac:dyDescent="0.3">
      <c r="A145" s="129"/>
      <c r="B145" s="130"/>
      <c r="C145" s="129"/>
      <c r="D145" s="129"/>
      <c r="E145" s="129"/>
      <c r="F145" s="129"/>
      <c r="G145" s="4"/>
      <c r="H145" s="125"/>
    </row>
    <row r="146" spans="1:8" ht="18.75" x14ac:dyDescent="0.3">
      <c r="A146" s="129"/>
      <c r="B146" s="130"/>
      <c r="C146" s="129"/>
      <c r="D146" s="129"/>
      <c r="E146" s="129"/>
      <c r="F146" s="129"/>
      <c r="G146" s="4"/>
      <c r="H146" s="125"/>
    </row>
    <row r="147" spans="1:8" ht="18.75" x14ac:dyDescent="0.3">
      <c r="A147" s="129"/>
      <c r="B147" s="130"/>
      <c r="C147" s="129"/>
      <c r="D147" s="129"/>
      <c r="E147" s="129"/>
      <c r="F147" s="129"/>
      <c r="G147" s="4"/>
      <c r="H147" s="125"/>
    </row>
    <row r="148" spans="1:8" ht="18.75" x14ac:dyDescent="0.3">
      <c r="A148" s="129"/>
      <c r="B148" s="130"/>
      <c r="C148" s="129"/>
      <c r="D148" s="129"/>
      <c r="E148" s="129"/>
      <c r="F148" s="129"/>
      <c r="G148" s="4"/>
      <c r="H148" s="125"/>
    </row>
    <row r="149" spans="1:8" ht="18.75" x14ac:dyDescent="0.3">
      <c r="A149" s="129"/>
      <c r="B149" s="130"/>
      <c r="C149" s="129"/>
      <c r="D149" s="129"/>
      <c r="E149" s="129"/>
      <c r="F149" s="129"/>
      <c r="G149" s="4"/>
      <c r="H149" s="125"/>
    </row>
    <row r="150" spans="1:8" ht="18.75" x14ac:dyDescent="0.3">
      <c r="A150" s="129"/>
      <c r="B150" s="130"/>
      <c r="C150" s="129"/>
      <c r="D150" s="129"/>
      <c r="E150" s="129"/>
      <c r="F150" s="129"/>
      <c r="G150" s="4"/>
      <c r="H150" s="125"/>
    </row>
    <row r="151" spans="1:8" ht="18.75" x14ac:dyDescent="0.3">
      <c r="A151" s="129"/>
      <c r="B151" s="130"/>
      <c r="C151" s="129"/>
      <c r="D151" s="129"/>
      <c r="E151" s="129"/>
      <c r="F151" s="129"/>
      <c r="G151" s="4"/>
      <c r="H151" s="125"/>
    </row>
    <row r="152" spans="1:8" ht="18.75" x14ac:dyDescent="0.3">
      <c r="A152" s="129"/>
      <c r="B152" s="130"/>
      <c r="C152" s="129"/>
      <c r="D152" s="129"/>
      <c r="E152" s="129"/>
      <c r="F152" s="129"/>
      <c r="G152" s="4"/>
      <c r="H152" s="125"/>
    </row>
    <row r="153" spans="1:8" ht="18.75" x14ac:dyDescent="0.3">
      <c r="A153" s="129"/>
      <c r="B153" s="130"/>
      <c r="C153" s="129"/>
      <c r="D153" s="129"/>
      <c r="E153" s="129"/>
      <c r="F153" s="129"/>
      <c r="G153" s="4"/>
      <c r="H153" s="125"/>
    </row>
    <row r="154" spans="1:8" ht="18.75" x14ac:dyDescent="0.3">
      <c r="A154" s="129"/>
      <c r="B154" s="130"/>
      <c r="C154" s="129"/>
      <c r="D154" s="129"/>
      <c r="E154" s="129"/>
      <c r="F154" s="129"/>
      <c r="G154" s="4"/>
      <c r="H154" s="125"/>
    </row>
    <row r="155" spans="1:8" ht="18.75" x14ac:dyDescent="0.3">
      <c r="A155" s="129"/>
      <c r="B155" s="130"/>
      <c r="C155" s="129"/>
      <c r="D155" s="129"/>
      <c r="E155" s="129"/>
      <c r="F155" s="129"/>
      <c r="G155" s="4"/>
      <c r="H155" s="125"/>
    </row>
    <row r="156" spans="1:8" ht="18.75" x14ac:dyDescent="0.3">
      <c r="A156" s="129"/>
      <c r="B156" s="130"/>
      <c r="C156" s="129"/>
      <c r="D156" s="129"/>
      <c r="E156" s="129"/>
      <c r="F156" s="129"/>
      <c r="G156" s="4"/>
      <c r="H156" s="125"/>
    </row>
    <row r="157" spans="1:8" ht="18.75" x14ac:dyDescent="0.3">
      <c r="A157" s="129"/>
      <c r="B157" s="130"/>
      <c r="C157" s="129"/>
      <c r="D157" s="129"/>
      <c r="E157" s="129"/>
      <c r="F157" s="129"/>
      <c r="G157" s="4"/>
      <c r="H157" s="125"/>
    </row>
    <row r="158" spans="1:8" ht="18.75" x14ac:dyDescent="0.3">
      <c r="A158" s="129"/>
      <c r="B158" s="130"/>
      <c r="C158" s="129"/>
      <c r="D158" s="129"/>
      <c r="E158" s="129"/>
      <c r="F158" s="129"/>
      <c r="G158" s="4"/>
      <c r="H158" s="125"/>
    </row>
    <row r="159" spans="1:8" ht="18.75" x14ac:dyDescent="0.3">
      <c r="A159" s="129"/>
      <c r="B159" s="130"/>
      <c r="C159" s="129"/>
      <c r="D159" s="129"/>
      <c r="E159" s="129"/>
      <c r="F159" s="129"/>
      <c r="G159" s="4"/>
      <c r="H159" s="125"/>
    </row>
    <row r="160" spans="1:8" ht="18.75" x14ac:dyDescent="0.3">
      <c r="A160" s="129"/>
      <c r="B160" s="130"/>
      <c r="C160" s="129"/>
      <c r="D160" s="129"/>
      <c r="E160" s="129"/>
      <c r="F160" s="129"/>
      <c r="G160" s="4"/>
      <c r="H160" s="125"/>
    </row>
    <row r="161" spans="1:8" ht="18.75" x14ac:dyDescent="0.3">
      <c r="A161" s="129"/>
      <c r="B161" s="130"/>
      <c r="C161" s="129"/>
      <c r="D161" s="129"/>
      <c r="E161" s="129"/>
      <c r="F161" s="129"/>
      <c r="G161" s="4"/>
      <c r="H161" s="125"/>
    </row>
    <row r="162" spans="1:8" ht="18.75" x14ac:dyDescent="0.3">
      <c r="A162" s="129"/>
      <c r="B162" s="130"/>
      <c r="C162" s="129"/>
      <c r="D162" s="129"/>
      <c r="E162" s="129"/>
      <c r="F162" s="129"/>
      <c r="G162" s="4"/>
      <c r="H162" s="125"/>
    </row>
    <row r="163" spans="1:8" ht="18.75" x14ac:dyDescent="0.3">
      <c r="A163" s="129"/>
      <c r="B163" s="130"/>
      <c r="C163" s="129"/>
      <c r="D163" s="129"/>
      <c r="E163" s="129"/>
      <c r="F163" s="129"/>
      <c r="G163" s="4"/>
      <c r="H163" s="125"/>
    </row>
    <row r="164" spans="1:8" ht="18.75" x14ac:dyDescent="0.3">
      <c r="A164" s="129"/>
      <c r="B164" s="130"/>
      <c r="C164" s="129"/>
      <c r="D164" s="129"/>
      <c r="E164" s="129"/>
      <c r="F164" s="129"/>
      <c r="G164" s="4"/>
      <c r="H164" s="125"/>
    </row>
    <row r="165" spans="1:8" ht="18.75" x14ac:dyDescent="0.3">
      <c r="A165" s="129"/>
      <c r="B165" s="130"/>
      <c r="C165" s="129"/>
      <c r="D165" s="129"/>
      <c r="E165" s="129"/>
      <c r="F165" s="129"/>
      <c r="G165" s="4"/>
      <c r="H165" s="125"/>
    </row>
    <row r="166" spans="1:8" ht="18.75" x14ac:dyDescent="0.3">
      <c r="A166" s="129"/>
      <c r="B166" s="130"/>
      <c r="C166" s="129"/>
      <c r="D166" s="129"/>
      <c r="E166" s="129"/>
      <c r="F166" s="129"/>
      <c r="G166" s="4"/>
      <c r="H166" s="125"/>
    </row>
    <row r="167" spans="1:8" ht="18.75" x14ac:dyDescent="0.3">
      <c r="A167" s="129"/>
      <c r="B167" s="130"/>
      <c r="C167" s="129"/>
      <c r="D167" s="129"/>
      <c r="E167" s="129"/>
      <c r="F167" s="129"/>
      <c r="G167" s="4"/>
      <c r="H167" s="125"/>
    </row>
    <row r="168" spans="1:8" ht="18.75" x14ac:dyDescent="0.3">
      <c r="A168" s="129"/>
      <c r="B168" s="130"/>
      <c r="C168" s="129"/>
      <c r="D168" s="129"/>
      <c r="E168" s="129"/>
      <c r="F168" s="129"/>
      <c r="G168" s="4"/>
      <c r="H168" s="125"/>
    </row>
    <row r="169" spans="1:8" ht="18.75" x14ac:dyDescent="0.3">
      <c r="A169" s="129"/>
      <c r="B169" s="130"/>
      <c r="C169" s="129"/>
      <c r="D169" s="129"/>
      <c r="E169" s="129"/>
      <c r="F169" s="129"/>
      <c r="G169" s="4"/>
      <c r="H169" s="125"/>
    </row>
    <row r="170" spans="1:8" ht="18.75" x14ac:dyDescent="0.3">
      <c r="A170" s="129"/>
      <c r="B170" s="130"/>
      <c r="C170" s="129"/>
      <c r="D170" s="129"/>
      <c r="E170" s="129"/>
      <c r="F170" s="129"/>
      <c r="G170" s="4"/>
      <c r="H170" s="125"/>
    </row>
    <row r="171" spans="1:8" ht="18.75" x14ac:dyDescent="0.3">
      <c r="A171" s="129"/>
      <c r="B171" s="130"/>
      <c r="C171" s="129"/>
      <c r="D171" s="129"/>
      <c r="E171" s="129"/>
      <c r="F171" s="129"/>
      <c r="G171" s="4"/>
      <c r="H171" s="125"/>
    </row>
    <row r="172" spans="1:8" ht="18.75" x14ac:dyDescent="0.3">
      <c r="A172" s="129"/>
      <c r="B172" s="130"/>
      <c r="C172" s="129"/>
      <c r="D172" s="129"/>
      <c r="E172" s="129"/>
      <c r="F172" s="129"/>
      <c r="G172" s="4"/>
      <c r="H172" s="125"/>
    </row>
    <row r="173" spans="1:8" ht="18.75" x14ac:dyDescent="0.3">
      <c r="A173" s="129"/>
      <c r="B173" s="130"/>
      <c r="C173" s="129"/>
      <c r="D173" s="129"/>
      <c r="E173" s="129"/>
      <c r="F173" s="129"/>
      <c r="G173" s="4"/>
      <c r="H173" s="125"/>
    </row>
    <row r="174" spans="1:8" ht="18.75" x14ac:dyDescent="0.3">
      <c r="A174" s="129"/>
      <c r="B174" s="130"/>
      <c r="C174" s="129"/>
      <c r="D174" s="129"/>
      <c r="E174" s="129"/>
      <c r="F174" s="129"/>
      <c r="G174" s="4"/>
      <c r="H174" s="125"/>
    </row>
    <row r="175" spans="1:8" ht="18.75" x14ac:dyDescent="0.3">
      <c r="A175" s="129"/>
      <c r="B175" s="130"/>
      <c r="C175" s="129"/>
      <c r="D175" s="129"/>
      <c r="E175" s="129"/>
      <c r="F175" s="129"/>
      <c r="G175" s="4"/>
      <c r="H175" s="125"/>
    </row>
    <row r="176" spans="1:8" ht="18.75" x14ac:dyDescent="0.3">
      <c r="A176" s="129"/>
      <c r="B176" s="130"/>
      <c r="C176" s="129"/>
      <c r="D176" s="129"/>
      <c r="E176" s="129"/>
      <c r="F176" s="129"/>
      <c r="G176" s="4"/>
      <c r="H176" s="125"/>
    </row>
    <row r="177" spans="1:8" ht="18.75" x14ac:dyDescent="0.3">
      <c r="A177" s="129"/>
      <c r="B177" s="130"/>
      <c r="C177" s="129"/>
      <c r="D177" s="129"/>
      <c r="E177" s="129"/>
      <c r="F177" s="129"/>
      <c r="G177" s="4"/>
      <c r="H177" s="125"/>
    </row>
    <row r="178" spans="1:8" ht="18.75" x14ac:dyDescent="0.3">
      <c r="A178" s="129"/>
      <c r="B178" s="130"/>
      <c r="C178" s="129"/>
      <c r="D178" s="129"/>
      <c r="E178" s="129"/>
      <c r="F178" s="129"/>
      <c r="G178" s="4"/>
      <c r="H178" s="125"/>
    </row>
    <row r="179" spans="1:8" ht="18.75" x14ac:dyDescent="0.3">
      <c r="A179" s="129"/>
      <c r="B179" s="130"/>
      <c r="C179" s="129"/>
      <c r="D179" s="129"/>
      <c r="E179" s="129"/>
      <c r="F179" s="129"/>
      <c r="G179" s="4"/>
      <c r="H179" s="125"/>
    </row>
    <row r="180" spans="1:8" ht="18.75" x14ac:dyDescent="0.3">
      <c r="A180" s="129"/>
      <c r="B180" s="130"/>
      <c r="C180" s="129"/>
      <c r="D180" s="129"/>
      <c r="E180" s="129"/>
      <c r="F180" s="129"/>
      <c r="G180" s="4"/>
      <c r="H180" s="125"/>
    </row>
    <row r="181" spans="1:8" ht="18.75" x14ac:dyDescent="0.3">
      <c r="A181" s="129"/>
      <c r="B181" s="130"/>
      <c r="C181" s="129"/>
      <c r="D181" s="129"/>
      <c r="E181" s="129"/>
      <c r="F181" s="129"/>
      <c r="G181" s="4"/>
      <c r="H181" s="125"/>
    </row>
    <row r="182" spans="1:8" ht="18.75" x14ac:dyDescent="0.3">
      <c r="A182" s="129"/>
      <c r="B182" s="130"/>
      <c r="C182" s="129"/>
      <c r="D182" s="129"/>
      <c r="E182" s="129"/>
      <c r="F182" s="129"/>
      <c r="G182" s="4"/>
      <c r="H182" s="125"/>
    </row>
    <row r="183" spans="1:8" ht="18.75" x14ac:dyDescent="0.3">
      <c r="A183" s="129"/>
      <c r="B183" s="130"/>
      <c r="C183" s="129"/>
      <c r="D183" s="129"/>
      <c r="E183" s="129"/>
      <c r="F183" s="129"/>
      <c r="G183" s="4"/>
      <c r="H183" s="125"/>
    </row>
    <row r="184" spans="1:8" ht="18.75" x14ac:dyDescent="0.3">
      <c r="A184" s="129"/>
      <c r="B184" s="130"/>
      <c r="C184" s="129"/>
      <c r="D184" s="129"/>
      <c r="E184" s="129"/>
      <c r="F184" s="129"/>
      <c r="G184" s="4"/>
      <c r="H184" s="125"/>
    </row>
    <row r="185" spans="1:8" ht="18.75" x14ac:dyDescent="0.3">
      <c r="A185" s="129"/>
      <c r="B185" s="130"/>
      <c r="C185" s="129"/>
      <c r="D185" s="129"/>
      <c r="E185" s="129"/>
      <c r="F185" s="129"/>
      <c r="G185" s="4"/>
      <c r="H185" s="125"/>
    </row>
    <row r="186" spans="1:8" ht="18.75" x14ac:dyDescent="0.3">
      <c r="A186" s="129"/>
      <c r="B186" s="130"/>
      <c r="C186" s="129"/>
      <c r="D186" s="129"/>
      <c r="E186" s="129"/>
      <c r="F186" s="129"/>
      <c r="G186" s="4"/>
      <c r="H186" s="125"/>
    </row>
    <row r="187" spans="1:8" ht="18.75" x14ac:dyDescent="0.3">
      <c r="A187" s="129"/>
      <c r="B187" s="130"/>
      <c r="C187" s="129"/>
      <c r="D187" s="129"/>
      <c r="E187" s="129"/>
      <c r="F187" s="129"/>
      <c r="G187" s="4"/>
      <c r="H187" s="125"/>
    </row>
    <row r="188" spans="1:8" ht="18.75" x14ac:dyDescent="0.3">
      <c r="A188" s="129"/>
      <c r="B188" s="130"/>
      <c r="C188" s="129"/>
      <c r="D188" s="129"/>
      <c r="E188" s="129"/>
      <c r="F188" s="129"/>
      <c r="G188" s="4"/>
      <c r="H188" s="125"/>
    </row>
    <row r="189" spans="1:8" ht="18.75" x14ac:dyDescent="0.3">
      <c r="A189" s="129"/>
      <c r="B189" s="130"/>
      <c r="C189" s="129"/>
      <c r="D189" s="129"/>
      <c r="E189" s="129"/>
      <c r="F189" s="129"/>
      <c r="G189" s="4"/>
      <c r="H189" s="125"/>
    </row>
    <row r="190" spans="1:8" ht="18.75" x14ac:dyDescent="0.3">
      <c r="A190" s="129"/>
      <c r="B190" s="130"/>
      <c r="C190" s="129"/>
      <c r="D190" s="129"/>
      <c r="E190" s="129"/>
      <c r="F190" s="129"/>
      <c r="G190" s="4"/>
      <c r="H190" s="125"/>
    </row>
    <row r="191" spans="1:8" ht="18.75" x14ac:dyDescent="0.3">
      <c r="A191" s="129"/>
      <c r="B191" s="130"/>
      <c r="C191" s="129"/>
      <c r="D191" s="129"/>
      <c r="E191" s="129"/>
      <c r="F191" s="129"/>
      <c r="G191" s="4"/>
      <c r="H191" s="125"/>
    </row>
    <row r="192" spans="1:8" ht="18.75" x14ac:dyDescent="0.3">
      <c r="A192" s="129"/>
      <c r="B192" s="130"/>
      <c r="C192" s="129"/>
      <c r="D192" s="129"/>
      <c r="E192" s="129"/>
      <c r="F192" s="129"/>
      <c r="G192" s="4"/>
      <c r="H192" s="125"/>
    </row>
    <row r="193" spans="1:8" ht="18.75" x14ac:dyDescent="0.3">
      <c r="A193" s="129"/>
      <c r="B193" s="130"/>
      <c r="C193" s="129"/>
      <c r="D193" s="129"/>
      <c r="E193" s="129"/>
      <c r="F193" s="129"/>
      <c r="G193" s="4"/>
      <c r="H193" s="125"/>
    </row>
    <row r="194" spans="1:8" ht="18.75" x14ac:dyDescent="0.3">
      <c r="A194" s="129"/>
      <c r="B194" s="130"/>
      <c r="C194" s="129"/>
      <c r="D194" s="129"/>
      <c r="E194" s="129"/>
      <c r="F194" s="129"/>
      <c r="G194" s="4"/>
      <c r="H194" s="125"/>
    </row>
    <row r="195" spans="1:8" ht="18.75" x14ac:dyDescent="0.3">
      <c r="A195" s="129"/>
      <c r="B195" s="130"/>
      <c r="C195" s="129"/>
      <c r="D195" s="129"/>
      <c r="E195" s="129"/>
      <c r="F195" s="129"/>
      <c r="G195" s="4"/>
      <c r="H195" s="125"/>
    </row>
    <row r="196" spans="1:8" ht="18.75" x14ac:dyDescent="0.3">
      <c r="A196" s="129"/>
      <c r="B196" s="130"/>
      <c r="C196" s="129"/>
      <c r="D196" s="129"/>
      <c r="E196" s="129"/>
      <c r="F196" s="129"/>
      <c r="G196" s="4"/>
      <c r="H196" s="125"/>
    </row>
  </sheetData>
  <sheetProtection selectLockedCells="1"/>
  <mergeCells count="15">
    <mergeCell ref="B35:E35"/>
    <mergeCell ref="C125:E125"/>
    <mergeCell ref="C126:E126"/>
    <mergeCell ref="A7:F7"/>
    <mergeCell ref="B10:E10"/>
    <mergeCell ref="B74:E74"/>
    <mergeCell ref="B81:E81"/>
    <mergeCell ref="B85:E85"/>
    <mergeCell ref="B100:E100"/>
    <mergeCell ref="B102:E102"/>
    <mergeCell ref="C4:F4"/>
    <mergeCell ref="C2:F3"/>
    <mergeCell ref="A5:F5"/>
    <mergeCell ref="A2:B3"/>
    <mergeCell ref="A6:F6"/>
  </mergeCells>
  <pageMargins left="0.24" right="0.18" top="0.17" bottom="0.24" header="0.17" footer="0.2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3"/>
  <sheetViews>
    <sheetView topLeftCell="A275" workbookViewId="0">
      <selection activeCell="D303" sqref="D303"/>
    </sheetView>
  </sheetViews>
  <sheetFormatPr defaultColWidth="9.140625" defaultRowHeight="12.75" x14ac:dyDescent="0.2"/>
  <cols>
    <col min="1" max="1" width="6.85546875" style="1" customWidth="1"/>
    <col min="2" max="2" width="45.85546875" style="2" customWidth="1"/>
    <col min="3" max="3" width="9.5703125" style="2" customWidth="1"/>
    <col min="4" max="4" width="17.42578125" style="2" customWidth="1"/>
    <col min="5" max="5" width="16.85546875" style="2" customWidth="1"/>
    <col min="6" max="6" width="23.7109375" style="2" customWidth="1"/>
    <col min="7" max="7" width="10" style="2" customWidth="1"/>
    <col min="8" max="9" width="9.42578125" style="2" customWidth="1"/>
    <col min="10" max="16384" width="9.140625" style="2"/>
  </cols>
  <sheetData>
    <row r="1" spans="1:8" ht="15" x14ac:dyDescent="0.2">
      <c r="A1" s="86"/>
      <c r="B1" s="87"/>
      <c r="C1" s="88"/>
      <c r="D1" s="87"/>
      <c r="E1" s="89" t="s">
        <v>346</v>
      </c>
    </row>
    <row r="2" spans="1:8" ht="16.5" x14ac:dyDescent="0.25">
      <c r="A2" s="177" t="s">
        <v>247</v>
      </c>
      <c r="B2" s="177"/>
      <c r="C2" s="91"/>
      <c r="D2" s="92"/>
      <c r="E2" s="86"/>
    </row>
    <row r="3" spans="1:8" ht="16.5" x14ac:dyDescent="0.25">
      <c r="A3" s="176" t="s">
        <v>248</v>
      </c>
      <c r="B3" s="176"/>
      <c r="C3" s="91"/>
      <c r="D3" s="93"/>
      <c r="E3" s="94"/>
    </row>
    <row r="4" spans="1:8" ht="16.5" x14ac:dyDescent="0.25">
      <c r="A4" s="86"/>
      <c r="B4" s="86"/>
      <c r="C4" s="95"/>
      <c r="D4" s="96"/>
      <c r="E4" s="86"/>
    </row>
    <row r="5" spans="1:8" ht="16.5" x14ac:dyDescent="0.25">
      <c r="A5" s="97" t="s">
        <v>249</v>
      </c>
      <c r="B5" s="114" t="s">
        <v>333</v>
      </c>
      <c r="C5" s="182" t="s">
        <v>350</v>
      </c>
      <c r="D5" s="182"/>
      <c r="E5" s="182"/>
    </row>
    <row r="6" spans="1:8" ht="16.5" x14ac:dyDescent="0.25">
      <c r="A6" s="86"/>
      <c r="B6" s="86"/>
      <c r="C6" s="95"/>
      <c r="D6" s="96"/>
      <c r="E6" s="86"/>
    </row>
    <row r="7" spans="1:8" ht="18.75" x14ac:dyDescent="0.3">
      <c r="A7" s="166" t="s">
        <v>12</v>
      </c>
      <c r="B7" s="166"/>
      <c r="C7" s="166"/>
      <c r="D7" s="166"/>
      <c r="E7" s="166"/>
      <c r="F7" s="4"/>
      <c r="G7" s="4"/>
      <c r="H7" s="5"/>
    </row>
    <row r="8" spans="1:8" ht="18.75" x14ac:dyDescent="0.3">
      <c r="A8" s="186" t="s">
        <v>349</v>
      </c>
      <c r="B8" s="186"/>
      <c r="C8" s="186"/>
      <c r="D8" s="186"/>
      <c r="E8" s="186"/>
      <c r="F8" s="4"/>
      <c r="G8" s="4"/>
      <c r="H8" s="5"/>
    </row>
    <row r="9" spans="1:8" ht="18.75" x14ac:dyDescent="0.3">
      <c r="A9" s="98"/>
      <c r="B9" s="98"/>
      <c r="C9" s="91"/>
      <c r="D9" s="98"/>
      <c r="E9" s="99"/>
    </row>
    <row r="10" spans="1:8" ht="18.75" x14ac:dyDescent="0.3">
      <c r="A10" s="98" t="s">
        <v>13</v>
      </c>
      <c r="B10" s="100" t="s">
        <v>14</v>
      </c>
      <c r="C10" s="91"/>
      <c r="D10" s="98"/>
      <c r="E10" s="99"/>
    </row>
    <row r="11" spans="1:8" ht="20.25" customHeight="1" x14ac:dyDescent="0.25">
      <c r="A11" s="90" t="s">
        <v>2</v>
      </c>
      <c r="B11" s="185" t="str">
        <f>"Đơn vị báo cáo:    " &amp; tencoso</f>
        <v xml:space="preserve">Đơn vị báo cáo:    </v>
      </c>
      <c r="C11" s="185"/>
      <c r="D11" s="185"/>
      <c r="E11" s="185"/>
    </row>
    <row r="12" spans="1:8" ht="20.25" customHeight="1" x14ac:dyDescent="0.3">
      <c r="A12" s="102" t="s">
        <v>15</v>
      </c>
      <c r="B12" s="103" t="s">
        <v>340</v>
      </c>
      <c r="C12" s="104"/>
      <c r="D12" s="104">
        <v>0</v>
      </c>
      <c r="E12" s="99" t="s">
        <v>339</v>
      </c>
    </row>
    <row r="13" spans="1:8" ht="20.25" customHeight="1" x14ac:dyDescent="0.3">
      <c r="A13" s="102" t="s">
        <v>16</v>
      </c>
      <c r="B13" s="104" t="s">
        <v>341</v>
      </c>
      <c r="C13" s="104"/>
      <c r="D13" s="104">
        <v>0</v>
      </c>
      <c r="E13" s="99" t="s">
        <v>339</v>
      </c>
    </row>
    <row r="14" spans="1:8" ht="20.25" customHeight="1" x14ac:dyDescent="0.3">
      <c r="A14" s="102" t="s">
        <v>17</v>
      </c>
      <c r="B14" s="103" t="s">
        <v>18</v>
      </c>
      <c r="C14" s="104"/>
      <c r="D14" s="90">
        <v>0</v>
      </c>
      <c r="E14" s="99"/>
    </row>
    <row r="15" spans="1:8" ht="20.25" customHeight="1" x14ac:dyDescent="0.3">
      <c r="A15" s="102" t="s">
        <v>19</v>
      </c>
      <c r="B15" s="103" t="s">
        <v>342</v>
      </c>
      <c r="C15" s="104"/>
      <c r="D15" s="102">
        <v>0</v>
      </c>
      <c r="E15" s="99" t="s">
        <v>339</v>
      </c>
    </row>
    <row r="16" spans="1:8" ht="20.25" customHeight="1" x14ac:dyDescent="0.3">
      <c r="A16" s="90" t="s">
        <v>3</v>
      </c>
      <c r="B16" s="101" t="s">
        <v>20</v>
      </c>
      <c r="C16" s="104"/>
      <c r="D16" s="102">
        <v>0</v>
      </c>
      <c r="E16" s="99"/>
    </row>
    <row r="17" spans="1:5" ht="20.25" customHeight="1" x14ac:dyDescent="0.3">
      <c r="A17" s="102"/>
      <c r="B17" s="103" t="s">
        <v>244</v>
      </c>
      <c r="C17" s="124"/>
      <c r="D17" s="102">
        <v>0</v>
      </c>
      <c r="E17" s="99"/>
    </row>
    <row r="18" spans="1:5" ht="20.25" customHeight="1" x14ac:dyDescent="0.3">
      <c r="A18" s="102"/>
      <c r="B18" s="123" t="s">
        <v>343</v>
      </c>
      <c r="C18" s="124"/>
      <c r="D18" s="102">
        <v>0</v>
      </c>
      <c r="E18" s="99"/>
    </row>
    <row r="19" spans="1:5" ht="20.25" customHeight="1" x14ac:dyDescent="0.3">
      <c r="A19" s="90" t="s">
        <v>4</v>
      </c>
      <c r="B19" s="101" t="s">
        <v>192</v>
      </c>
      <c r="C19" s="124"/>
      <c r="D19" s="102">
        <v>0</v>
      </c>
      <c r="E19" s="99"/>
    </row>
    <row r="20" spans="1:5" ht="20.25" customHeight="1" x14ac:dyDescent="0.3">
      <c r="A20" s="90"/>
      <c r="B20" s="103" t="s">
        <v>245</v>
      </c>
      <c r="C20" s="124"/>
      <c r="D20" s="102">
        <v>0</v>
      </c>
      <c r="E20" s="99"/>
    </row>
    <row r="21" spans="1:5" ht="20.25" customHeight="1" x14ac:dyDescent="0.3">
      <c r="A21" s="90" t="s">
        <v>5</v>
      </c>
      <c r="B21" s="101" t="s">
        <v>155</v>
      </c>
      <c r="C21" s="124"/>
      <c r="D21" s="102">
        <v>0</v>
      </c>
      <c r="E21" s="99"/>
    </row>
    <row r="22" spans="1:5" ht="20.25" customHeight="1" x14ac:dyDescent="0.3">
      <c r="A22" s="90" t="s">
        <v>6</v>
      </c>
      <c r="B22" s="101" t="s">
        <v>246</v>
      </c>
      <c r="C22" s="102"/>
      <c r="D22" s="102">
        <v>0</v>
      </c>
      <c r="E22" s="99"/>
    </row>
    <row r="23" spans="1:5" ht="20.25" customHeight="1" x14ac:dyDescent="0.3">
      <c r="A23" s="90"/>
      <c r="B23" s="116" t="s">
        <v>285</v>
      </c>
      <c r="C23" s="124"/>
      <c r="D23" s="102">
        <v>0</v>
      </c>
      <c r="E23" s="99"/>
    </row>
    <row r="24" spans="1:5" ht="20.25" customHeight="1" x14ac:dyDescent="0.3">
      <c r="A24" s="102"/>
      <c r="B24" s="103" t="s">
        <v>21</v>
      </c>
      <c r="C24" s="124"/>
      <c r="D24" s="104">
        <v>0</v>
      </c>
      <c r="E24" s="99"/>
    </row>
    <row r="25" spans="1:5" ht="20.25" customHeight="1" x14ac:dyDescent="0.3">
      <c r="A25" s="102"/>
      <c r="B25" s="103" t="s">
        <v>22</v>
      </c>
      <c r="C25" s="124"/>
      <c r="D25" s="104">
        <v>0</v>
      </c>
      <c r="E25" s="99"/>
    </row>
    <row r="26" spans="1:5" ht="20.25" customHeight="1" x14ac:dyDescent="0.3">
      <c r="A26" s="90" t="s">
        <v>33</v>
      </c>
      <c r="B26" s="101" t="s">
        <v>185</v>
      </c>
      <c r="C26" s="104"/>
      <c r="D26" s="102">
        <v>0</v>
      </c>
      <c r="E26" s="99"/>
    </row>
    <row r="27" spans="1:5" ht="18.75" x14ac:dyDescent="0.3">
      <c r="A27" s="102" t="s">
        <v>15</v>
      </c>
      <c r="B27" s="103" t="s">
        <v>120</v>
      </c>
      <c r="C27" s="104" t="s">
        <v>116</v>
      </c>
      <c r="D27" s="102">
        <v>0</v>
      </c>
      <c r="E27" s="99"/>
    </row>
    <row r="28" spans="1:5" ht="18.75" x14ac:dyDescent="0.3">
      <c r="A28" s="102" t="s">
        <v>16</v>
      </c>
      <c r="B28" s="103" t="s">
        <v>119</v>
      </c>
      <c r="C28" s="104" t="s">
        <v>116</v>
      </c>
      <c r="D28" s="102">
        <v>0</v>
      </c>
      <c r="E28" s="99"/>
    </row>
    <row r="29" spans="1:5" ht="18.75" x14ac:dyDescent="0.3">
      <c r="A29" s="102" t="s">
        <v>17</v>
      </c>
      <c r="B29" s="103" t="s">
        <v>117</v>
      </c>
      <c r="C29" s="104" t="s">
        <v>23</v>
      </c>
      <c r="D29" s="102">
        <v>0</v>
      </c>
      <c r="E29" s="99"/>
    </row>
    <row r="30" spans="1:5" ht="18.75" x14ac:dyDescent="0.3">
      <c r="A30" s="102" t="s">
        <v>19</v>
      </c>
      <c r="B30" s="103" t="s">
        <v>118</v>
      </c>
      <c r="C30" s="104" t="s">
        <v>23</v>
      </c>
      <c r="D30" s="102">
        <v>0</v>
      </c>
      <c r="E30" s="99"/>
    </row>
    <row r="31" spans="1:5" ht="18.75" x14ac:dyDescent="0.3">
      <c r="A31" s="102" t="s">
        <v>193</v>
      </c>
      <c r="B31" s="103" t="s">
        <v>194</v>
      </c>
      <c r="C31" s="104" t="s">
        <v>344</v>
      </c>
      <c r="D31" s="102">
        <v>0</v>
      </c>
      <c r="E31" s="99"/>
    </row>
    <row r="32" spans="1:5" ht="18.75" x14ac:dyDescent="0.3">
      <c r="A32" s="90" t="s">
        <v>24</v>
      </c>
      <c r="B32" s="101" t="s">
        <v>25</v>
      </c>
      <c r="C32" s="105"/>
      <c r="D32" s="102">
        <v>0</v>
      </c>
      <c r="E32" s="99"/>
    </row>
    <row r="33" spans="1:5" ht="33" customHeight="1" x14ac:dyDescent="0.2">
      <c r="A33" s="113" t="s">
        <v>2</v>
      </c>
      <c r="B33" s="187" t="s">
        <v>348</v>
      </c>
      <c r="C33" s="187"/>
      <c r="D33" s="187"/>
      <c r="E33" s="187"/>
    </row>
    <row r="34" spans="1:5" ht="18.75" x14ac:dyDescent="0.3">
      <c r="A34" s="102"/>
      <c r="B34" s="103" t="s">
        <v>28</v>
      </c>
      <c r="C34" s="106"/>
      <c r="D34" s="102">
        <v>0</v>
      </c>
      <c r="E34" s="99"/>
    </row>
    <row r="35" spans="1:5" ht="18.75" x14ac:dyDescent="0.3">
      <c r="A35" s="102"/>
      <c r="B35" s="103" t="s">
        <v>28</v>
      </c>
      <c r="C35" s="106"/>
      <c r="D35" s="102"/>
      <c r="E35" s="99"/>
    </row>
    <row r="36" spans="1:5" ht="18.75" x14ac:dyDescent="0.3">
      <c r="A36" s="102"/>
      <c r="B36" s="103" t="s">
        <v>28</v>
      </c>
      <c r="C36" s="106"/>
      <c r="D36" s="102">
        <v>0</v>
      </c>
      <c r="E36" s="99"/>
    </row>
    <row r="37" spans="1:5" ht="18.75" x14ac:dyDescent="0.3">
      <c r="A37" s="102"/>
      <c r="B37" s="103" t="s">
        <v>28</v>
      </c>
      <c r="C37" s="106"/>
      <c r="D37" s="102">
        <v>0</v>
      </c>
      <c r="E37" s="99"/>
    </row>
    <row r="38" spans="1:5" ht="18.75" x14ac:dyDescent="0.3">
      <c r="A38" s="90" t="s">
        <v>3</v>
      </c>
      <c r="B38" s="101" t="s">
        <v>26</v>
      </c>
      <c r="C38" s="105"/>
      <c r="D38" s="90">
        <v>0</v>
      </c>
      <c r="E38" s="99"/>
    </row>
    <row r="39" spans="1:5" ht="18.75" x14ac:dyDescent="0.3">
      <c r="A39" s="102"/>
      <c r="B39" s="101" t="s">
        <v>27</v>
      </c>
      <c r="C39" s="105"/>
      <c r="D39" s="90">
        <v>0</v>
      </c>
      <c r="E39" s="99"/>
    </row>
    <row r="40" spans="1:5" ht="18.75" x14ac:dyDescent="0.3">
      <c r="A40" s="102"/>
      <c r="B40" s="103" t="s">
        <v>28</v>
      </c>
      <c r="C40" s="106"/>
      <c r="D40" s="102">
        <v>0</v>
      </c>
      <c r="E40" s="99"/>
    </row>
    <row r="41" spans="1:5" ht="18.75" x14ac:dyDescent="0.3">
      <c r="A41" s="102"/>
      <c r="B41" s="103" t="s">
        <v>28</v>
      </c>
      <c r="C41" s="106"/>
      <c r="D41" s="102">
        <v>0</v>
      </c>
      <c r="E41" s="99"/>
    </row>
    <row r="42" spans="1:5" ht="18.75" x14ac:dyDescent="0.3">
      <c r="A42" s="102"/>
      <c r="B42" s="103" t="s">
        <v>28</v>
      </c>
      <c r="C42" s="106"/>
      <c r="D42" s="102">
        <v>0</v>
      </c>
      <c r="E42" s="99"/>
    </row>
    <row r="43" spans="1:5" ht="18.75" x14ac:dyDescent="0.3">
      <c r="A43" s="102"/>
      <c r="B43" s="103" t="s">
        <v>28</v>
      </c>
      <c r="C43" s="106"/>
      <c r="D43" s="102">
        <v>0</v>
      </c>
      <c r="E43" s="99"/>
    </row>
    <row r="44" spans="1:5" ht="21.75" customHeight="1" x14ac:dyDescent="0.2">
      <c r="A44" s="107" t="s">
        <v>4</v>
      </c>
      <c r="B44" s="188" t="s">
        <v>195</v>
      </c>
      <c r="C44" s="188"/>
      <c r="D44" s="188"/>
      <c r="E44" s="188"/>
    </row>
    <row r="45" spans="1:5" ht="18.75" x14ac:dyDescent="0.3">
      <c r="A45" s="102"/>
      <c r="B45" s="103" t="s">
        <v>28</v>
      </c>
      <c r="C45" s="106"/>
      <c r="D45" s="102">
        <v>0</v>
      </c>
      <c r="E45" s="99"/>
    </row>
    <row r="46" spans="1:5" ht="18.75" x14ac:dyDescent="0.3">
      <c r="A46" s="102"/>
      <c r="B46" s="103" t="s">
        <v>28</v>
      </c>
      <c r="C46" s="106"/>
      <c r="D46" s="102">
        <v>0</v>
      </c>
      <c r="E46" s="99"/>
    </row>
    <row r="47" spans="1:5" ht="18.75" x14ac:dyDescent="0.3">
      <c r="A47" s="102"/>
      <c r="B47" s="103" t="s">
        <v>28</v>
      </c>
      <c r="C47" s="106"/>
      <c r="D47" s="102">
        <v>0</v>
      </c>
      <c r="E47" s="99"/>
    </row>
    <row r="48" spans="1:5" ht="18.75" x14ac:dyDescent="0.3">
      <c r="A48" s="102"/>
      <c r="B48" s="103" t="s">
        <v>28</v>
      </c>
      <c r="C48" s="106"/>
      <c r="D48" s="102">
        <v>0</v>
      </c>
      <c r="E48" s="99"/>
    </row>
    <row r="49" spans="1:5" ht="18.75" x14ac:dyDescent="0.3">
      <c r="A49" s="102"/>
      <c r="B49" s="103" t="s">
        <v>28</v>
      </c>
      <c r="C49" s="106"/>
      <c r="D49" s="102">
        <v>0</v>
      </c>
      <c r="E49" s="99"/>
    </row>
    <row r="50" spans="1:5" ht="18.75" x14ac:dyDescent="0.3">
      <c r="A50" s="90" t="s">
        <v>5</v>
      </c>
      <c r="B50" s="101" t="s">
        <v>139</v>
      </c>
      <c r="C50" s="105"/>
      <c r="D50" s="90">
        <v>0</v>
      </c>
      <c r="E50" s="108"/>
    </row>
    <row r="51" spans="1:5" ht="18.75" x14ac:dyDescent="0.3">
      <c r="A51" s="102"/>
      <c r="B51" s="103" t="s">
        <v>28</v>
      </c>
      <c r="C51" s="106"/>
      <c r="D51" s="102">
        <v>0</v>
      </c>
      <c r="E51" s="99"/>
    </row>
    <row r="52" spans="1:5" ht="18.75" x14ac:dyDescent="0.3">
      <c r="A52" s="102"/>
      <c r="B52" s="103" t="s">
        <v>28</v>
      </c>
      <c r="C52" s="106"/>
      <c r="D52" s="102">
        <v>0</v>
      </c>
      <c r="E52" s="99"/>
    </row>
    <row r="53" spans="1:5" ht="18.75" x14ac:dyDescent="0.3">
      <c r="A53" s="102"/>
      <c r="B53" s="103" t="s">
        <v>28</v>
      </c>
      <c r="C53" s="106"/>
      <c r="D53" s="102">
        <v>0</v>
      </c>
      <c r="E53" s="99"/>
    </row>
    <row r="54" spans="1:5" ht="18.75" x14ac:dyDescent="0.3">
      <c r="A54" s="102"/>
      <c r="B54" s="103" t="s">
        <v>28</v>
      </c>
      <c r="C54" s="106"/>
      <c r="D54" s="102">
        <v>0</v>
      </c>
      <c r="E54" s="99"/>
    </row>
    <row r="55" spans="1:5" ht="18.75" x14ac:dyDescent="0.3">
      <c r="A55" s="102"/>
      <c r="B55" s="103" t="s">
        <v>28</v>
      </c>
      <c r="C55" s="106"/>
      <c r="D55" s="102">
        <v>0</v>
      </c>
      <c r="E55" s="99"/>
    </row>
    <row r="56" spans="1:5" ht="18.75" x14ac:dyDescent="0.3">
      <c r="A56" s="90" t="s">
        <v>6</v>
      </c>
      <c r="B56" s="101" t="s">
        <v>29</v>
      </c>
      <c r="C56" s="105"/>
      <c r="D56" s="90"/>
      <c r="E56" s="108"/>
    </row>
    <row r="57" spans="1:5" ht="18.75" x14ac:dyDescent="0.3">
      <c r="A57" s="102"/>
      <c r="B57" s="101" t="s">
        <v>30</v>
      </c>
      <c r="C57" s="105"/>
      <c r="D57" s="90">
        <v>0</v>
      </c>
      <c r="E57" s="108"/>
    </row>
    <row r="58" spans="1:5" ht="18.75" x14ac:dyDescent="0.3">
      <c r="A58" s="102"/>
      <c r="B58" s="103" t="s">
        <v>28</v>
      </c>
      <c r="C58" s="106"/>
      <c r="D58" s="102">
        <v>0</v>
      </c>
      <c r="E58" s="99"/>
    </row>
    <row r="59" spans="1:5" ht="18.75" x14ac:dyDescent="0.3">
      <c r="A59" s="102"/>
      <c r="B59" s="103" t="s">
        <v>28</v>
      </c>
      <c r="C59" s="106"/>
      <c r="D59" s="102">
        <v>0</v>
      </c>
      <c r="E59" s="99"/>
    </row>
    <row r="60" spans="1:5" ht="18.75" x14ac:dyDescent="0.3">
      <c r="A60" s="102"/>
      <c r="B60" s="103" t="s">
        <v>28</v>
      </c>
      <c r="C60" s="106"/>
      <c r="D60" s="102">
        <v>0</v>
      </c>
      <c r="E60" s="99"/>
    </row>
    <row r="61" spans="1:5" ht="18.75" x14ac:dyDescent="0.3">
      <c r="A61" s="102"/>
      <c r="B61" s="103" t="s">
        <v>28</v>
      </c>
      <c r="C61" s="106"/>
      <c r="D61" s="102">
        <v>0</v>
      </c>
      <c r="E61" s="99"/>
    </row>
    <row r="62" spans="1:5" ht="18.75" x14ac:dyDescent="0.3">
      <c r="A62" s="102"/>
      <c r="B62" s="103" t="s">
        <v>28</v>
      </c>
      <c r="C62" s="106"/>
      <c r="D62" s="102">
        <v>0</v>
      </c>
      <c r="E62" s="99"/>
    </row>
    <row r="63" spans="1:5" ht="18.75" x14ac:dyDescent="0.3">
      <c r="A63" s="90" t="s">
        <v>33</v>
      </c>
      <c r="B63" s="101" t="s">
        <v>32</v>
      </c>
      <c r="C63" s="106"/>
      <c r="D63" s="102">
        <v>0</v>
      </c>
      <c r="E63" s="99"/>
    </row>
    <row r="64" spans="1:5" ht="18.75" x14ac:dyDescent="0.3">
      <c r="A64" s="102"/>
      <c r="B64" s="103" t="s">
        <v>28</v>
      </c>
      <c r="C64" s="106"/>
      <c r="D64" s="102"/>
      <c r="E64" s="99"/>
    </row>
    <row r="65" spans="1:5" ht="18.75" x14ac:dyDescent="0.3">
      <c r="A65" s="102"/>
      <c r="B65" s="103" t="s">
        <v>28</v>
      </c>
      <c r="C65" s="106"/>
      <c r="D65" s="102">
        <v>0</v>
      </c>
      <c r="E65" s="99"/>
    </row>
    <row r="66" spans="1:5" ht="18.75" x14ac:dyDescent="0.3">
      <c r="A66" s="102"/>
      <c r="B66" s="103" t="s">
        <v>28</v>
      </c>
      <c r="C66" s="106"/>
      <c r="D66" s="102">
        <v>0</v>
      </c>
      <c r="E66" s="99"/>
    </row>
    <row r="67" spans="1:5" ht="18.75" x14ac:dyDescent="0.3">
      <c r="A67" s="102"/>
      <c r="B67" s="103" t="s">
        <v>28</v>
      </c>
      <c r="C67" s="106"/>
      <c r="D67" s="102">
        <v>0</v>
      </c>
      <c r="E67" s="99"/>
    </row>
    <row r="68" spans="1:5" ht="18.75" x14ac:dyDescent="0.3">
      <c r="A68" s="90" t="s">
        <v>35</v>
      </c>
      <c r="B68" s="101" t="s">
        <v>34</v>
      </c>
      <c r="C68" s="106"/>
      <c r="D68" s="102"/>
      <c r="E68" s="99"/>
    </row>
    <row r="69" spans="1:5" ht="18.75" x14ac:dyDescent="0.3">
      <c r="A69" s="102"/>
      <c r="B69" s="103" t="s">
        <v>28</v>
      </c>
      <c r="C69" s="106"/>
      <c r="D69" s="102">
        <v>0</v>
      </c>
      <c r="E69" s="99"/>
    </row>
    <row r="70" spans="1:5" ht="18.75" x14ac:dyDescent="0.3">
      <c r="A70" s="102"/>
      <c r="B70" s="103" t="s">
        <v>28</v>
      </c>
      <c r="C70" s="106"/>
      <c r="D70" s="102">
        <v>0</v>
      </c>
      <c r="E70" s="99"/>
    </row>
    <row r="71" spans="1:5" ht="18.75" x14ac:dyDescent="0.3">
      <c r="A71" s="102"/>
      <c r="B71" s="103" t="s">
        <v>28</v>
      </c>
      <c r="C71" s="106"/>
      <c r="D71" s="102"/>
      <c r="E71" s="99"/>
    </row>
    <row r="72" spans="1:5" ht="18.75" x14ac:dyDescent="0.3">
      <c r="A72" s="102"/>
      <c r="B72" s="103" t="s">
        <v>28</v>
      </c>
      <c r="C72" s="106"/>
      <c r="D72" s="102">
        <v>0</v>
      </c>
      <c r="E72" s="99"/>
    </row>
    <row r="73" spans="1:5" ht="18.75" x14ac:dyDescent="0.3">
      <c r="A73" s="90" t="s">
        <v>140</v>
      </c>
      <c r="B73" s="101" t="s">
        <v>31</v>
      </c>
      <c r="C73" s="105"/>
      <c r="D73" s="90">
        <v>0</v>
      </c>
      <c r="E73" s="108"/>
    </row>
    <row r="74" spans="1:5" ht="18.75" x14ac:dyDescent="0.3">
      <c r="A74" s="102"/>
      <c r="B74" s="103" t="s">
        <v>28</v>
      </c>
      <c r="C74" s="106"/>
      <c r="D74" s="102"/>
      <c r="E74" s="99"/>
    </row>
    <row r="75" spans="1:5" ht="18.75" x14ac:dyDescent="0.3">
      <c r="A75" s="102"/>
      <c r="B75" s="103" t="s">
        <v>28</v>
      </c>
      <c r="C75" s="106"/>
      <c r="D75" s="102">
        <v>0</v>
      </c>
      <c r="E75" s="99"/>
    </row>
    <row r="76" spans="1:5" ht="18.75" x14ac:dyDescent="0.3">
      <c r="A76" s="102"/>
      <c r="B76" s="103" t="s">
        <v>28</v>
      </c>
      <c r="C76" s="106"/>
      <c r="D76" s="102">
        <v>0</v>
      </c>
      <c r="E76" s="99"/>
    </row>
    <row r="77" spans="1:5" ht="20.25" customHeight="1" x14ac:dyDescent="0.3">
      <c r="A77" s="90" t="s">
        <v>186</v>
      </c>
      <c r="B77" s="101" t="s">
        <v>36</v>
      </c>
      <c r="C77" s="106"/>
      <c r="D77" s="102">
        <v>0</v>
      </c>
      <c r="E77" s="99"/>
    </row>
    <row r="78" spans="1:5" ht="17.25" x14ac:dyDescent="0.3">
      <c r="A78" s="90" t="s">
        <v>15</v>
      </c>
      <c r="B78" s="109" t="s">
        <v>37</v>
      </c>
      <c r="C78" s="91"/>
      <c r="D78" s="93">
        <v>0</v>
      </c>
      <c r="E78" s="110"/>
    </row>
    <row r="79" spans="1:5" ht="16.5" x14ac:dyDescent="0.25">
      <c r="A79" s="111"/>
      <c r="B79" s="103" t="s">
        <v>28</v>
      </c>
      <c r="C79" s="106"/>
      <c r="D79" s="102">
        <v>0</v>
      </c>
      <c r="E79" s="110"/>
    </row>
    <row r="80" spans="1:5" ht="16.5" x14ac:dyDescent="0.25">
      <c r="A80" s="111"/>
      <c r="B80" s="103" t="s">
        <v>28</v>
      </c>
      <c r="C80" s="106"/>
      <c r="D80" s="102">
        <v>0</v>
      </c>
      <c r="E80" s="110"/>
    </row>
    <row r="81" spans="1:5" ht="16.5" x14ac:dyDescent="0.25">
      <c r="A81" s="111"/>
      <c r="B81" s="103" t="s">
        <v>28</v>
      </c>
      <c r="C81" s="106"/>
      <c r="D81" s="102"/>
      <c r="E81" s="110"/>
    </row>
    <row r="82" spans="1:5" ht="17.25" x14ac:dyDescent="0.3">
      <c r="A82" s="90" t="s">
        <v>16</v>
      </c>
      <c r="B82" s="109" t="s">
        <v>38</v>
      </c>
      <c r="C82" s="106"/>
      <c r="D82" s="102">
        <v>0</v>
      </c>
      <c r="E82" s="87"/>
    </row>
    <row r="83" spans="1:5" ht="16.5" x14ac:dyDescent="0.25">
      <c r="A83" s="112"/>
      <c r="B83" s="103" t="s">
        <v>28</v>
      </c>
      <c r="C83" s="106"/>
      <c r="D83" s="102">
        <v>0</v>
      </c>
      <c r="E83" s="87"/>
    </row>
    <row r="84" spans="1:5" ht="16.5" x14ac:dyDescent="0.25">
      <c r="A84" s="112"/>
      <c r="B84" s="103" t="s">
        <v>28</v>
      </c>
      <c r="C84" s="106"/>
      <c r="D84" s="102">
        <v>0</v>
      </c>
      <c r="E84" s="87"/>
    </row>
    <row r="85" spans="1:5" ht="16.5" x14ac:dyDescent="0.25">
      <c r="A85" s="112"/>
      <c r="B85" s="103" t="s">
        <v>28</v>
      </c>
      <c r="C85" s="106"/>
      <c r="D85" s="102"/>
      <c r="E85" s="87"/>
    </row>
    <row r="86" spans="1:5" ht="16.5" x14ac:dyDescent="0.25">
      <c r="A86" s="102"/>
      <c r="B86" s="103" t="s">
        <v>0</v>
      </c>
      <c r="C86" s="106"/>
      <c r="D86" s="102">
        <v>0</v>
      </c>
      <c r="E86" s="87"/>
    </row>
    <row r="87" spans="1:5" ht="16.5" x14ac:dyDescent="0.25">
      <c r="A87" s="102"/>
      <c r="B87" s="103" t="s">
        <v>0</v>
      </c>
      <c r="C87" s="106"/>
      <c r="D87" s="102">
        <v>0</v>
      </c>
      <c r="E87" s="87"/>
    </row>
    <row r="88" spans="1:5" ht="16.5" x14ac:dyDescent="0.25">
      <c r="A88" s="102"/>
      <c r="B88" s="103" t="s">
        <v>0</v>
      </c>
      <c r="C88" s="106"/>
      <c r="D88" s="102">
        <v>0</v>
      </c>
      <c r="E88" s="87"/>
    </row>
    <row r="89" spans="1:5" ht="16.5" x14ac:dyDescent="0.25">
      <c r="A89" s="111" t="s">
        <v>39</v>
      </c>
      <c r="B89" s="111" t="s">
        <v>187</v>
      </c>
      <c r="C89" s="91"/>
      <c r="D89" s="93">
        <v>0</v>
      </c>
      <c r="E89" s="87"/>
    </row>
    <row r="90" spans="1:5" ht="16.5" x14ac:dyDescent="0.25">
      <c r="A90" s="90" t="s">
        <v>2</v>
      </c>
      <c r="B90" s="187" t="s">
        <v>138</v>
      </c>
      <c r="C90" s="187"/>
      <c r="D90" s="187"/>
      <c r="E90" s="187"/>
    </row>
    <row r="91" spans="1:5" ht="18.75" x14ac:dyDescent="0.3">
      <c r="A91" s="102"/>
      <c r="B91" s="103" t="s">
        <v>28</v>
      </c>
      <c r="C91" s="106"/>
      <c r="D91" s="102">
        <v>0</v>
      </c>
      <c r="E91" s="99"/>
    </row>
    <row r="92" spans="1:5" ht="18.75" x14ac:dyDescent="0.3">
      <c r="A92" s="102"/>
      <c r="B92" s="103" t="s">
        <v>28</v>
      </c>
      <c r="C92" s="106"/>
      <c r="D92" s="102">
        <v>0</v>
      </c>
      <c r="E92" s="99"/>
    </row>
    <row r="93" spans="1:5" ht="18.75" x14ac:dyDescent="0.3">
      <c r="A93" s="102"/>
      <c r="B93" s="103" t="s">
        <v>28</v>
      </c>
      <c r="C93" s="106"/>
      <c r="D93" s="102">
        <v>0</v>
      </c>
      <c r="E93" s="99"/>
    </row>
    <row r="94" spans="1:5" ht="18.75" x14ac:dyDescent="0.3">
      <c r="A94" s="90" t="s">
        <v>3</v>
      </c>
      <c r="B94" s="101" t="s">
        <v>26</v>
      </c>
      <c r="C94" s="105"/>
      <c r="D94" s="90">
        <v>0</v>
      </c>
      <c r="E94" s="99"/>
    </row>
    <row r="95" spans="1:5" ht="18.75" x14ac:dyDescent="0.3">
      <c r="A95" s="102"/>
      <c r="B95" s="101" t="s">
        <v>27</v>
      </c>
      <c r="C95" s="105"/>
      <c r="D95" s="90">
        <v>0</v>
      </c>
      <c r="E95" s="99"/>
    </row>
    <row r="96" spans="1:5" ht="18.75" x14ac:dyDescent="0.3">
      <c r="A96" s="102"/>
      <c r="B96" s="103" t="s">
        <v>28</v>
      </c>
      <c r="C96" s="106"/>
      <c r="D96" s="102">
        <v>0</v>
      </c>
      <c r="E96" s="99"/>
    </row>
    <row r="97" spans="1:5" ht="18.75" x14ac:dyDescent="0.3">
      <c r="A97" s="102"/>
      <c r="B97" s="103" t="s">
        <v>28</v>
      </c>
      <c r="C97" s="106"/>
      <c r="D97" s="102">
        <v>0</v>
      </c>
      <c r="E97" s="99"/>
    </row>
    <row r="98" spans="1:5" ht="18.75" x14ac:dyDescent="0.3">
      <c r="A98" s="102"/>
      <c r="B98" s="103" t="s">
        <v>28</v>
      </c>
      <c r="C98" s="106"/>
      <c r="D98" s="102">
        <v>0</v>
      </c>
      <c r="E98" s="99"/>
    </row>
    <row r="99" spans="1:5" ht="18.75" customHeight="1" x14ac:dyDescent="0.2">
      <c r="A99" s="113" t="s">
        <v>4</v>
      </c>
      <c r="B99" s="187" t="s">
        <v>195</v>
      </c>
      <c r="C99" s="187"/>
      <c r="D99" s="187"/>
      <c r="E99" s="187"/>
    </row>
    <row r="100" spans="1:5" ht="18.75" x14ac:dyDescent="0.3">
      <c r="A100" s="102"/>
      <c r="B100" s="103" t="s">
        <v>28</v>
      </c>
      <c r="C100" s="106"/>
      <c r="D100" s="102"/>
      <c r="E100" s="99"/>
    </row>
    <row r="101" spans="1:5" ht="18.75" x14ac:dyDescent="0.3">
      <c r="A101" s="102"/>
      <c r="B101" s="103" t="s">
        <v>28</v>
      </c>
      <c r="C101" s="106"/>
      <c r="D101" s="102">
        <v>0</v>
      </c>
      <c r="E101" s="99"/>
    </row>
    <row r="102" spans="1:5" ht="18.75" x14ac:dyDescent="0.3">
      <c r="A102" s="102"/>
      <c r="B102" s="103" t="s">
        <v>28</v>
      </c>
      <c r="C102" s="106"/>
      <c r="D102" s="102"/>
      <c r="E102" s="99"/>
    </row>
    <row r="103" spans="1:5" ht="18.75" x14ac:dyDescent="0.3">
      <c r="A103" s="90" t="s">
        <v>5</v>
      </c>
      <c r="B103" s="101" t="s">
        <v>139</v>
      </c>
      <c r="C103" s="105"/>
      <c r="D103" s="90">
        <v>0</v>
      </c>
      <c r="E103" s="108"/>
    </row>
    <row r="104" spans="1:5" ht="18.75" x14ac:dyDescent="0.3">
      <c r="A104" s="102"/>
      <c r="B104" s="103" t="s">
        <v>28</v>
      </c>
      <c r="C104" s="106"/>
      <c r="D104" s="102">
        <v>0</v>
      </c>
      <c r="E104" s="99"/>
    </row>
    <row r="105" spans="1:5" ht="18.75" x14ac:dyDescent="0.3">
      <c r="A105" s="102"/>
      <c r="B105" s="103" t="s">
        <v>28</v>
      </c>
      <c r="C105" s="106"/>
      <c r="D105" s="102">
        <v>0</v>
      </c>
      <c r="E105" s="99"/>
    </row>
    <row r="106" spans="1:5" ht="18.75" x14ac:dyDescent="0.3">
      <c r="A106" s="102"/>
      <c r="B106" s="103" t="s">
        <v>28</v>
      </c>
      <c r="C106" s="106"/>
      <c r="D106" s="102">
        <v>0</v>
      </c>
      <c r="E106" s="99"/>
    </row>
    <row r="107" spans="1:5" ht="18.75" x14ac:dyDescent="0.3">
      <c r="A107" s="102"/>
      <c r="B107" s="103" t="s">
        <v>28</v>
      </c>
      <c r="C107" s="106"/>
      <c r="D107" s="102">
        <v>0</v>
      </c>
      <c r="E107" s="99"/>
    </row>
    <row r="108" spans="1:5" ht="18.75" x14ac:dyDescent="0.3">
      <c r="A108" s="90" t="s">
        <v>6</v>
      </c>
      <c r="B108" s="101" t="s">
        <v>29</v>
      </c>
      <c r="C108" s="105"/>
      <c r="D108" s="90">
        <v>0</v>
      </c>
      <c r="E108" s="108"/>
    </row>
    <row r="109" spans="1:5" ht="18.75" x14ac:dyDescent="0.3">
      <c r="A109" s="102"/>
      <c r="B109" s="101" t="s">
        <v>30</v>
      </c>
      <c r="C109" s="105"/>
      <c r="D109" s="90">
        <v>0</v>
      </c>
      <c r="E109" s="108"/>
    </row>
    <row r="110" spans="1:5" ht="18.75" x14ac:dyDescent="0.3">
      <c r="A110" s="102"/>
      <c r="B110" s="103" t="s">
        <v>28</v>
      </c>
      <c r="C110" s="106"/>
      <c r="D110" s="102">
        <v>0</v>
      </c>
      <c r="E110" s="99"/>
    </row>
    <row r="111" spans="1:5" ht="18.75" x14ac:dyDescent="0.3">
      <c r="A111" s="102"/>
      <c r="B111" s="103" t="s">
        <v>28</v>
      </c>
      <c r="C111" s="106"/>
      <c r="D111" s="102">
        <v>0</v>
      </c>
      <c r="E111" s="99"/>
    </row>
    <row r="112" spans="1:5" ht="18.75" x14ac:dyDescent="0.3">
      <c r="A112" s="102"/>
      <c r="B112" s="103" t="s">
        <v>28</v>
      </c>
      <c r="C112" s="106"/>
      <c r="D112" s="102">
        <v>0</v>
      </c>
      <c r="E112" s="99"/>
    </row>
    <row r="113" spans="1:5" ht="18.75" x14ac:dyDescent="0.3">
      <c r="A113" s="102"/>
      <c r="B113" s="103" t="s">
        <v>28</v>
      </c>
      <c r="C113" s="106"/>
      <c r="D113" s="102">
        <v>0</v>
      </c>
      <c r="E113" s="99"/>
    </row>
    <row r="114" spans="1:5" ht="18.75" x14ac:dyDescent="0.3">
      <c r="A114" s="90" t="s">
        <v>33</v>
      </c>
      <c r="B114" s="101" t="s">
        <v>32</v>
      </c>
      <c r="C114" s="106"/>
      <c r="D114" s="102">
        <v>0</v>
      </c>
      <c r="E114" s="99"/>
    </row>
    <row r="115" spans="1:5" ht="16.5" x14ac:dyDescent="0.25">
      <c r="A115" s="90"/>
      <c r="B115" s="103" t="s">
        <v>28</v>
      </c>
      <c r="C115" s="106"/>
      <c r="D115" s="102">
        <v>0</v>
      </c>
      <c r="E115" s="87"/>
    </row>
    <row r="116" spans="1:5" ht="16.5" x14ac:dyDescent="0.25">
      <c r="A116" s="90"/>
      <c r="B116" s="103" t="s">
        <v>28</v>
      </c>
      <c r="C116" s="106"/>
      <c r="D116" s="102">
        <v>0</v>
      </c>
      <c r="E116" s="87"/>
    </row>
    <row r="117" spans="1:5" ht="16.5" x14ac:dyDescent="0.25">
      <c r="A117" s="90"/>
      <c r="B117" s="103" t="s">
        <v>28</v>
      </c>
      <c r="C117" s="106"/>
      <c r="D117" s="102">
        <v>0</v>
      </c>
      <c r="E117" s="87"/>
    </row>
    <row r="118" spans="1:5" ht="16.5" x14ac:dyDescent="0.25">
      <c r="A118" s="90"/>
      <c r="B118" s="103" t="s">
        <v>28</v>
      </c>
      <c r="C118" s="106"/>
      <c r="D118" s="102">
        <v>0</v>
      </c>
      <c r="E118" s="87"/>
    </row>
    <row r="119" spans="1:5" ht="16.5" x14ac:dyDescent="0.25">
      <c r="A119" s="90" t="s">
        <v>35</v>
      </c>
      <c r="B119" s="101" t="s">
        <v>198</v>
      </c>
      <c r="C119" s="106"/>
      <c r="D119" s="102">
        <v>0</v>
      </c>
      <c r="E119" s="87"/>
    </row>
    <row r="120" spans="1:5" ht="16.5" x14ac:dyDescent="0.25">
      <c r="A120" s="90"/>
      <c r="B120" s="103" t="s">
        <v>28</v>
      </c>
      <c r="C120" s="106"/>
      <c r="D120" s="102">
        <v>0</v>
      </c>
      <c r="E120" s="87"/>
    </row>
    <row r="121" spans="1:5" ht="16.5" x14ac:dyDescent="0.25">
      <c r="A121" s="111"/>
      <c r="B121" s="103" t="s">
        <v>28</v>
      </c>
      <c r="C121" s="106"/>
      <c r="D121" s="102">
        <v>0</v>
      </c>
      <c r="E121" s="87"/>
    </row>
    <row r="122" spans="1:5" ht="16.5" x14ac:dyDescent="0.25">
      <c r="A122" s="111"/>
      <c r="B122" s="103" t="s">
        <v>28</v>
      </c>
      <c r="C122" s="106"/>
      <c r="D122" s="102">
        <v>0</v>
      </c>
      <c r="E122" s="87"/>
    </row>
    <row r="123" spans="1:5" ht="16.5" x14ac:dyDescent="0.25">
      <c r="A123" s="111"/>
      <c r="B123" s="103" t="s">
        <v>28</v>
      </c>
      <c r="C123" s="106"/>
      <c r="D123" s="102">
        <v>0</v>
      </c>
      <c r="E123" s="87"/>
    </row>
    <row r="124" spans="1:5" ht="16.5" x14ac:dyDescent="0.25">
      <c r="A124" s="111"/>
      <c r="B124" s="103" t="s">
        <v>28</v>
      </c>
      <c r="C124" s="106"/>
      <c r="D124" s="102"/>
      <c r="E124" s="87"/>
    </row>
    <row r="125" spans="1:5" ht="16.5" x14ac:dyDescent="0.25">
      <c r="A125" s="111"/>
      <c r="B125" s="103" t="s">
        <v>28</v>
      </c>
      <c r="C125" s="106"/>
      <c r="D125" s="102"/>
      <c r="E125" s="87"/>
    </row>
    <row r="126" spans="1:5" ht="16.5" x14ac:dyDescent="0.25">
      <c r="A126" s="111"/>
      <c r="B126" s="103"/>
      <c r="C126" s="106"/>
      <c r="D126" s="102"/>
      <c r="E126" s="87"/>
    </row>
    <row r="127" spans="1:5" ht="16.5" x14ac:dyDescent="0.25">
      <c r="A127" s="3" t="s">
        <v>39</v>
      </c>
      <c r="B127" s="6" t="s">
        <v>188</v>
      </c>
      <c r="C127" s="8"/>
      <c r="D127" s="7"/>
    </row>
    <row r="128" spans="1:5" ht="16.5" x14ac:dyDescent="0.25">
      <c r="A128" s="10"/>
      <c r="B128" s="10"/>
      <c r="C128" s="11"/>
      <c r="D128" s="183" t="s">
        <v>95</v>
      </c>
      <c r="E128" s="184"/>
    </row>
    <row r="129" spans="1:5" ht="16.5" x14ac:dyDescent="0.25">
      <c r="A129" s="12" t="s">
        <v>7</v>
      </c>
      <c r="B129" s="12" t="s">
        <v>8</v>
      </c>
      <c r="C129" s="13" t="s">
        <v>93</v>
      </c>
      <c r="D129" s="14" t="s">
        <v>334</v>
      </c>
      <c r="E129" s="14" t="s">
        <v>121</v>
      </c>
    </row>
    <row r="130" spans="1:5" ht="16.5" x14ac:dyDescent="0.25">
      <c r="A130" s="15"/>
      <c r="B130" s="15"/>
      <c r="C130" s="16" t="s">
        <v>94</v>
      </c>
      <c r="D130" s="17" t="s">
        <v>335</v>
      </c>
      <c r="E130" s="18" t="s">
        <v>336</v>
      </c>
    </row>
    <row r="131" spans="1:5" s="20" customFormat="1" x14ac:dyDescent="0.2">
      <c r="A131" s="19" t="s">
        <v>179</v>
      </c>
      <c r="B131" s="19" t="s">
        <v>180</v>
      </c>
      <c r="C131" s="19" t="s">
        <v>181</v>
      </c>
      <c r="D131" s="19" t="s">
        <v>182</v>
      </c>
      <c r="E131" s="19" t="s">
        <v>183</v>
      </c>
    </row>
    <row r="132" spans="1:5" ht="21.75" customHeight="1" x14ac:dyDescent="0.3">
      <c r="A132" s="21" t="s">
        <v>40</v>
      </c>
      <c r="B132" s="22" t="s">
        <v>41</v>
      </c>
      <c r="C132" s="23"/>
      <c r="D132" s="24"/>
      <c r="E132" s="25"/>
    </row>
    <row r="133" spans="1:5" ht="21.75" customHeight="1" x14ac:dyDescent="0.3">
      <c r="A133" s="26"/>
      <c r="B133" s="27" t="s">
        <v>122</v>
      </c>
      <c r="C133" s="28"/>
      <c r="D133" s="24"/>
      <c r="E133" s="25"/>
    </row>
    <row r="134" spans="1:5" ht="21.75" customHeight="1" x14ac:dyDescent="0.3">
      <c r="A134" s="26">
        <v>1.1000000000000001</v>
      </c>
      <c r="B134" s="29" t="s">
        <v>42</v>
      </c>
      <c r="C134" s="28" t="s">
        <v>9</v>
      </c>
      <c r="D134" s="76">
        <v>200</v>
      </c>
      <c r="E134" s="77"/>
    </row>
    <row r="135" spans="1:5" ht="21.75" customHeight="1" x14ac:dyDescent="0.3">
      <c r="A135" s="26">
        <v>1.2</v>
      </c>
      <c r="B135" s="29" t="s">
        <v>43</v>
      </c>
      <c r="C135" s="28" t="s">
        <v>9</v>
      </c>
      <c r="D135" s="76">
        <v>100</v>
      </c>
      <c r="E135" s="77"/>
    </row>
    <row r="136" spans="1:5" ht="21.75" customHeight="1" x14ac:dyDescent="0.3">
      <c r="A136" s="26">
        <v>1.3</v>
      </c>
      <c r="B136" s="29" t="s">
        <v>96</v>
      </c>
      <c r="C136" s="28" t="s">
        <v>9</v>
      </c>
      <c r="D136" s="76"/>
      <c r="E136" s="77"/>
    </row>
    <row r="137" spans="1:5" ht="21.75" customHeight="1" x14ac:dyDescent="0.3">
      <c r="A137" s="26">
        <v>1.4</v>
      </c>
      <c r="B137" s="29" t="s">
        <v>97</v>
      </c>
      <c r="C137" s="28" t="s">
        <v>9</v>
      </c>
      <c r="D137" s="76"/>
      <c r="E137" s="77"/>
    </row>
    <row r="138" spans="1:5" ht="21.75" customHeight="1" x14ac:dyDescent="0.3">
      <c r="A138" s="26">
        <v>1.5</v>
      </c>
      <c r="B138" s="29" t="s">
        <v>216</v>
      </c>
      <c r="C138" s="28" t="s">
        <v>9</v>
      </c>
      <c r="D138" s="76"/>
      <c r="E138" s="77"/>
    </row>
    <row r="139" spans="1:5" ht="21.75" customHeight="1" x14ac:dyDescent="0.3">
      <c r="A139" s="26"/>
      <c r="B139" s="27" t="s">
        <v>123</v>
      </c>
      <c r="C139" s="28"/>
      <c r="D139" s="76"/>
      <c r="E139" s="77"/>
    </row>
    <row r="140" spans="1:5" ht="21.75" customHeight="1" x14ac:dyDescent="0.3">
      <c r="A140" s="26">
        <v>2.1</v>
      </c>
      <c r="B140" s="29" t="s">
        <v>208</v>
      </c>
      <c r="C140" s="28" t="s">
        <v>9</v>
      </c>
      <c r="D140" s="76">
        <v>198</v>
      </c>
      <c r="E140" s="77"/>
    </row>
    <row r="141" spans="1:5" ht="21.75" customHeight="1" x14ac:dyDescent="0.3">
      <c r="A141" s="26">
        <v>2.2000000000000002</v>
      </c>
      <c r="B141" s="29" t="s">
        <v>44</v>
      </c>
      <c r="C141" s="28" t="s">
        <v>9</v>
      </c>
      <c r="D141" s="76"/>
      <c r="E141" s="77"/>
    </row>
    <row r="142" spans="1:5" ht="21.75" customHeight="1" x14ac:dyDescent="0.3">
      <c r="A142" s="26">
        <v>2.2999999999999998</v>
      </c>
      <c r="B142" s="29" t="s">
        <v>45</v>
      </c>
      <c r="C142" s="28" t="s">
        <v>9</v>
      </c>
      <c r="D142" s="76"/>
      <c r="E142" s="77"/>
    </row>
    <row r="143" spans="1:5" ht="21.75" customHeight="1" x14ac:dyDescent="0.3">
      <c r="A143" s="26">
        <v>2.4</v>
      </c>
      <c r="B143" s="29" t="s">
        <v>98</v>
      </c>
      <c r="C143" s="28" t="s">
        <v>9</v>
      </c>
      <c r="D143" s="76"/>
      <c r="E143" s="77"/>
    </row>
    <row r="144" spans="1:5" ht="21.75" customHeight="1" x14ac:dyDescent="0.3">
      <c r="A144" s="26">
        <v>2.5</v>
      </c>
      <c r="B144" s="29" t="s">
        <v>99</v>
      </c>
      <c r="C144" s="28" t="s">
        <v>9</v>
      </c>
      <c r="D144" s="76"/>
      <c r="E144" s="77"/>
    </row>
    <row r="145" spans="1:5" ht="21.75" customHeight="1" x14ac:dyDescent="0.3">
      <c r="A145" s="26"/>
      <c r="B145" s="27" t="s">
        <v>124</v>
      </c>
      <c r="C145" s="28"/>
      <c r="D145" s="24"/>
      <c r="E145" s="25"/>
    </row>
    <row r="146" spans="1:5" ht="21.75" customHeight="1" x14ac:dyDescent="0.3">
      <c r="A146" s="26">
        <v>3.1</v>
      </c>
      <c r="B146" s="29" t="s">
        <v>125</v>
      </c>
      <c r="C146" s="28" t="s">
        <v>46</v>
      </c>
      <c r="D146" s="76"/>
      <c r="E146" s="77"/>
    </row>
    <row r="147" spans="1:5" ht="21.75" customHeight="1" x14ac:dyDescent="0.3">
      <c r="A147" s="26">
        <v>3.2</v>
      </c>
      <c r="B147" s="29" t="s">
        <v>209</v>
      </c>
      <c r="C147" s="28" t="s">
        <v>9</v>
      </c>
      <c r="D147" s="76"/>
      <c r="E147" s="77"/>
    </row>
    <row r="148" spans="1:5" ht="21.75" customHeight="1" x14ac:dyDescent="0.3">
      <c r="A148" s="26">
        <v>3.3</v>
      </c>
      <c r="B148" s="29" t="s">
        <v>210</v>
      </c>
      <c r="C148" s="28" t="s">
        <v>9</v>
      </c>
      <c r="D148" s="76"/>
      <c r="E148" s="77"/>
    </row>
    <row r="149" spans="1:5" ht="21.75" customHeight="1" x14ac:dyDescent="0.3">
      <c r="A149" s="26">
        <v>3.4</v>
      </c>
      <c r="B149" s="29" t="s">
        <v>126</v>
      </c>
      <c r="C149" s="28" t="s">
        <v>46</v>
      </c>
      <c r="D149" s="76"/>
      <c r="E149" s="77"/>
    </row>
    <row r="150" spans="1:5" ht="21.75" customHeight="1" x14ac:dyDescent="0.3">
      <c r="A150" s="26">
        <v>3.5</v>
      </c>
      <c r="B150" s="29" t="s">
        <v>211</v>
      </c>
      <c r="C150" s="28" t="s">
        <v>9</v>
      </c>
      <c r="D150" s="76"/>
      <c r="E150" s="77"/>
    </row>
    <row r="151" spans="1:5" ht="21.75" customHeight="1" x14ac:dyDescent="0.3">
      <c r="A151" s="26">
        <v>3.6</v>
      </c>
      <c r="B151" s="29" t="s">
        <v>212</v>
      </c>
      <c r="C151" s="28" t="s">
        <v>9</v>
      </c>
      <c r="D151" s="76"/>
      <c r="E151" s="77"/>
    </row>
    <row r="152" spans="1:5" ht="21.75" customHeight="1" x14ac:dyDescent="0.3">
      <c r="A152" s="26">
        <v>3.7</v>
      </c>
      <c r="B152" s="29" t="s">
        <v>127</v>
      </c>
      <c r="C152" s="28" t="s">
        <v>47</v>
      </c>
      <c r="D152" s="76"/>
      <c r="E152" s="77"/>
    </row>
    <row r="153" spans="1:5" ht="21.75" customHeight="1" x14ac:dyDescent="0.3">
      <c r="A153" s="26">
        <v>3.8</v>
      </c>
      <c r="B153" s="29" t="s">
        <v>213</v>
      </c>
      <c r="C153" s="28" t="s">
        <v>9</v>
      </c>
      <c r="D153" s="76"/>
      <c r="E153" s="77"/>
    </row>
    <row r="154" spans="1:5" ht="21.75" customHeight="1" x14ac:dyDescent="0.3">
      <c r="A154" s="64" t="s">
        <v>345</v>
      </c>
      <c r="B154" s="29" t="s">
        <v>224</v>
      </c>
      <c r="C154" s="28" t="s">
        <v>9</v>
      </c>
      <c r="D154" s="76"/>
      <c r="E154" s="77"/>
    </row>
    <row r="155" spans="1:5" ht="21.75" customHeight="1" x14ac:dyDescent="0.3">
      <c r="A155" s="26"/>
      <c r="B155" s="29" t="s">
        <v>225</v>
      </c>
      <c r="C155" s="28" t="s">
        <v>9</v>
      </c>
      <c r="D155" s="76"/>
      <c r="E155" s="77"/>
    </row>
    <row r="156" spans="1:5" ht="21.75" customHeight="1" x14ac:dyDescent="0.3">
      <c r="A156" s="26"/>
      <c r="B156" s="29" t="s">
        <v>226</v>
      </c>
      <c r="C156" s="28" t="s">
        <v>9</v>
      </c>
      <c r="D156" s="76"/>
      <c r="E156" s="77"/>
    </row>
    <row r="157" spans="1:5" ht="21.75" customHeight="1" x14ac:dyDescent="0.3">
      <c r="A157" s="26"/>
      <c r="B157" s="29" t="s">
        <v>241</v>
      </c>
      <c r="C157" s="28" t="s">
        <v>9</v>
      </c>
      <c r="D157" s="76"/>
      <c r="E157" s="77"/>
    </row>
    <row r="158" spans="1:5" ht="21.75" customHeight="1" x14ac:dyDescent="0.3">
      <c r="A158" s="26"/>
      <c r="B158" s="29" t="s">
        <v>242</v>
      </c>
      <c r="C158" s="28" t="s">
        <v>9</v>
      </c>
      <c r="D158" s="76"/>
      <c r="E158" s="77"/>
    </row>
    <row r="159" spans="1:5" ht="21.75" customHeight="1" x14ac:dyDescent="0.3">
      <c r="A159" s="64">
        <v>3.1</v>
      </c>
      <c r="B159" s="29" t="s">
        <v>214</v>
      </c>
      <c r="C159" s="28" t="s">
        <v>9</v>
      </c>
      <c r="D159" s="76"/>
      <c r="E159" s="77"/>
    </row>
    <row r="160" spans="1:5" ht="21.75" customHeight="1" x14ac:dyDescent="0.3">
      <c r="A160" s="64">
        <v>3.11</v>
      </c>
      <c r="B160" s="29" t="s">
        <v>215</v>
      </c>
      <c r="C160" s="28" t="s">
        <v>9</v>
      </c>
      <c r="D160" s="76"/>
      <c r="E160" s="77"/>
    </row>
    <row r="161" spans="1:10" ht="21.75" customHeight="1" x14ac:dyDescent="0.3">
      <c r="A161" s="64">
        <v>3.12</v>
      </c>
      <c r="B161" s="118" t="s">
        <v>297</v>
      </c>
      <c r="C161" s="28" t="s">
        <v>9</v>
      </c>
      <c r="D161" s="76"/>
      <c r="E161" s="77"/>
      <c r="G161" s="119"/>
      <c r="H161" s="117"/>
      <c r="I161" s="117"/>
      <c r="J161" s="117"/>
    </row>
    <row r="162" spans="1:10" ht="21.75" customHeight="1" x14ac:dyDescent="0.3">
      <c r="A162" s="64">
        <v>3.13</v>
      </c>
      <c r="B162" s="118" t="s">
        <v>299</v>
      </c>
      <c r="C162" s="28" t="s">
        <v>9</v>
      </c>
      <c r="D162" s="76"/>
      <c r="E162" s="77"/>
      <c r="G162" s="117"/>
      <c r="H162" s="117"/>
      <c r="I162" s="117"/>
      <c r="J162" s="117"/>
    </row>
    <row r="163" spans="1:10" ht="21.75" customHeight="1" x14ac:dyDescent="0.3">
      <c r="A163" s="64">
        <v>3.14</v>
      </c>
      <c r="B163" s="118" t="s">
        <v>332</v>
      </c>
      <c r="C163" s="28" t="s">
        <v>9</v>
      </c>
      <c r="D163" s="76"/>
      <c r="E163" s="77"/>
      <c r="G163" s="117"/>
      <c r="H163" s="117"/>
      <c r="I163" s="117"/>
      <c r="J163" s="117"/>
    </row>
    <row r="164" spans="1:10" ht="21.75" customHeight="1" x14ac:dyDescent="0.3">
      <c r="A164" s="64">
        <v>3.15</v>
      </c>
      <c r="B164" s="118" t="s">
        <v>300</v>
      </c>
      <c r="C164" s="28" t="s">
        <v>9</v>
      </c>
      <c r="D164" s="76"/>
      <c r="E164" s="77"/>
      <c r="G164" s="117"/>
      <c r="H164" s="117"/>
      <c r="I164" s="117"/>
      <c r="J164" s="117"/>
    </row>
    <row r="165" spans="1:10" ht="21.75" customHeight="1" x14ac:dyDescent="0.3">
      <c r="A165" s="64">
        <v>3.16</v>
      </c>
      <c r="B165" s="118" t="s">
        <v>332</v>
      </c>
      <c r="C165" s="28" t="s">
        <v>9</v>
      </c>
      <c r="D165" s="76"/>
      <c r="E165" s="77"/>
      <c r="G165" s="117"/>
      <c r="H165" s="117"/>
      <c r="I165" s="117"/>
      <c r="J165" s="117"/>
    </row>
    <row r="166" spans="1:10" ht="33.75" x14ac:dyDescent="0.3">
      <c r="A166" s="26"/>
      <c r="B166" s="30" t="s">
        <v>141</v>
      </c>
      <c r="C166" s="28"/>
      <c r="D166" s="24"/>
      <c r="E166" s="25"/>
    </row>
    <row r="167" spans="1:10" ht="19.5" customHeight="1" x14ac:dyDescent="0.3">
      <c r="A167" s="26">
        <v>4.0999999999999996</v>
      </c>
      <c r="B167" s="29" t="s">
        <v>142</v>
      </c>
      <c r="C167" s="28" t="s">
        <v>143</v>
      </c>
      <c r="D167" s="76"/>
      <c r="E167" s="77"/>
    </row>
    <row r="168" spans="1:10" ht="19.5" customHeight="1" x14ac:dyDescent="0.3">
      <c r="A168" s="26">
        <v>4.2</v>
      </c>
      <c r="B168" s="29" t="s">
        <v>144</v>
      </c>
      <c r="C168" s="28" t="s">
        <v>145</v>
      </c>
      <c r="D168" s="76"/>
      <c r="E168" s="77"/>
    </row>
    <row r="169" spans="1:10" ht="19.5" customHeight="1" x14ac:dyDescent="0.3">
      <c r="A169" s="26">
        <v>4.3</v>
      </c>
      <c r="B169" s="29" t="s">
        <v>146</v>
      </c>
      <c r="C169" s="28" t="s">
        <v>46</v>
      </c>
      <c r="D169" s="76"/>
      <c r="E169" s="77"/>
    </row>
    <row r="170" spans="1:10" ht="19.5" customHeight="1" x14ac:dyDescent="0.3">
      <c r="A170" s="26"/>
      <c r="B170" s="27" t="s">
        <v>147</v>
      </c>
      <c r="C170" s="28"/>
      <c r="D170" s="78"/>
      <c r="E170" s="79"/>
    </row>
    <row r="171" spans="1:10" ht="19.5" customHeight="1" x14ac:dyDescent="0.3">
      <c r="A171" s="26">
        <v>5.0999999999999996</v>
      </c>
      <c r="B171" s="29" t="s">
        <v>177</v>
      </c>
      <c r="C171" s="28" t="s">
        <v>9</v>
      </c>
      <c r="D171" s="78"/>
      <c r="E171" s="79"/>
    </row>
    <row r="172" spans="1:10" ht="19.5" customHeight="1" x14ac:dyDescent="0.3">
      <c r="A172" s="26">
        <v>5.2</v>
      </c>
      <c r="B172" s="32" t="s">
        <v>178</v>
      </c>
      <c r="C172" s="28" t="s">
        <v>9</v>
      </c>
      <c r="D172" s="78"/>
      <c r="E172" s="79"/>
    </row>
    <row r="173" spans="1:10" ht="19.5" customHeight="1" x14ac:dyDescent="0.3">
      <c r="A173" s="26"/>
      <c r="B173" s="27" t="s">
        <v>148</v>
      </c>
      <c r="C173" s="28"/>
      <c r="D173" s="78"/>
      <c r="E173" s="79"/>
    </row>
    <row r="174" spans="1:10" ht="19.5" customHeight="1" x14ac:dyDescent="0.3">
      <c r="A174" s="26">
        <v>6.1</v>
      </c>
      <c r="B174" s="29" t="s">
        <v>201</v>
      </c>
      <c r="C174" s="120" t="s">
        <v>60</v>
      </c>
      <c r="D174" s="78"/>
      <c r="E174" s="79"/>
      <c r="G174" s="115"/>
    </row>
    <row r="175" spans="1:10" ht="19.5" customHeight="1" x14ac:dyDescent="0.3">
      <c r="A175" s="26">
        <v>6.2</v>
      </c>
      <c r="B175" s="29" t="s">
        <v>48</v>
      </c>
      <c r="C175" s="28" t="s">
        <v>9</v>
      </c>
      <c r="D175" s="78"/>
      <c r="E175" s="79"/>
    </row>
    <row r="176" spans="1:10" ht="19.5" customHeight="1" x14ac:dyDescent="0.3">
      <c r="A176" s="26">
        <v>6.3</v>
      </c>
      <c r="B176" s="29" t="s">
        <v>203</v>
      </c>
      <c r="C176" s="33" t="s">
        <v>60</v>
      </c>
      <c r="D176" s="78"/>
      <c r="E176" s="79"/>
    </row>
    <row r="177" spans="1:5" ht="19.5" customHeight="1" x14ac:dyDescent="0.3">
      <c r="A177" s="26">
        <v>6.4</v>
      </c>
      <c r="B177" s="29" t="s">
        <v>204</v>
      </c>
      <c r="C177" s="33" t="s">
        <v>60</v>
      </c>
      <c r="D177" s="78"/>
      <c r="E177" s="79"/>
    </row>
    <row r="178" spans="1:5" ht="19.5" customHeight="1" x14ac:dyDescent="0.3">
      <c r="A178" s="26">
        <v>6.5</v>
      </c>
      <c r="B178" s="29" t="s">
        <v>49</v>
      </c>
      <c r="C178" s="28" t="s">
        <v>9</v>
      </c>
      <c r="D178" s="78"/>
      <c r="E178" s="79"/>
    </row>
    <row r="179" spans="1:5" ht="19.5" customHeight="1" x14ac:dyDescent="0.3">
      <c r="A179" s="26">
        <v>6.6</v>
      </c>
      <c r="B179" s="29" t="s">
        <v>156</v>
      </c>
      <c r="C179" s="33" t="s">
        <v>60</v>
      </c>
      <c r="D179" s="78"/>
      <c r="E179" s="79"/>
    </row>
    <row r="180" spans="1:5" ht="19.5" customHeight="1" x14ac:dyDescent="0.3">
      <c r="A180" s="26"/>
      <c r="B180" s="27" t="s">
        <v>149</v>
      </c>
      <c r="C180" s="23"/>
      <c r="D180" s="80"/>
      <c r="E180" s="81"/>
    </row>
    <row r="181" spans="1:5" ht="19.5" customHeight="1" x14ac:dyDescent="0.3">
      <c r="A181" s="26">
        <v>7.1</v>
      </c>
      <c r="B181" s="29" t="s">
        <v>202</v>
      </c>
      <c r="C181" s="33" t="s">
        <v>60</v>
      </c>
      <c r="D181" s="78"/>
      <c r="E181" s="79"/>
    </row>
    <row r="182" spans="1:5" ht="19.5" customHeight="1" x14ac:dyDescent="0.3">
      <c r="A182" s="26">
        <v>7.2</v>
      </c>
      <c r="B182" s="29" t="s">
        <v>50</v>
      </c>
      <c r="C182" s="28" t="s">
        <v>9</v>
      </c>
      <c r="D182" s="78"/>
      <c r="E182" s="79"/>
    </row>
    <row r="183" spans="1:5" ht="19.5" customHeight="1" x14ac:dyDescent="0.3">
      <c r="A183" s="26">
        <v>7.3</v>
      </c>
      <c r="B183" s="29" t="s">
        <v>330</v>
      </c>
      <c r="C183" s="33" t="s">
        <v>60</v>
      </c>
      <c r="D183" s="78"/>
      <c r="E183" s="79"/>
    </row>
    <row r="184" spans="1:5" ht="19.5" customHeight="1" x14ac:dyDescent="0.3">
      <c r="A184" s="26">
        <v>7.4</v>
      </c>
      <c r="B184" s="29" t="s">
        <v>331</v>
      </c>
      <c r="C184" s="33" t="s">
        <v>60</v>
      </c>
      <c r="D184" s="78"/>
      <c r="E184" s="79"/>
    </row>
    <row r="185" spans="1:5" ht="19.5" customHeight="1" x14ac:dyDescent="0.25">
      <c r="A185" s="34"/>
      <c r="B185" s="27" t="s">
        <v>150</v>
      </c>
      <c r="C185" s="16"/>
      <c r="D185" s="76"/>
      <c r="E185" s="76"/>
    </row>
    <row r="186" spans="1:5" ht="19.5" customHeight="1" x14ac:dyDescent="0.3">
      <c r="A186" s="26">
        <v>8.1</v>
      </c>
      <c r="B186" s="29" t="s">
        <v>51</v>
      </c>
      <c r="C186" s="28" t="s">
        <v>9</v>
      </c>
      <c r="D186" s="78"/>
      <c r="E186" s="79"/>
    </row>
    <row r="187" spans="1:5" ht="19.5" customHeight="1" x14ac:dyDescent="0.3">
      <c r="A187" s="26">
        <v>8.1999999999999993</v>
      </c>
      <c r="B187" s="29" t="s">
        <v>52</v>
      </c>
      <c r="C187" s="28" t="s">
        <v>9</v>
      </c>
      <c r="D187" s="78"/>
      <c r="E187" s="79"/>
    </row>
    <row r="188" spans="1:5" ht="19.5" customHeight="1" x14ac:dyDescent="0.3">
      <c r="A188" s="26">
        <v>8.3000000000000007</v>
      </c>
      <c r="B188" s="29" t="s">
        <v>53</v>
      </c>
      <c r="C188" s="28" t="s">
        <v>9</v>
      </c>
      <c r="D188" s="78"/>
      <c r="E188" s="79"/>
    </row>
    <row r="189" spans="1:5" ht="19.5" customHeight="1" x14ac:dyDescent="0.3">
      <c r="A189" s="26">
        <v>8.4</v>
      </c>
      <c r="B189" s="29" t="s">
        <v>54</v>
      </c>
      <c r="C189" s="28" t="s">
        <v>9</v>
      </c>
      <c r="D189" s="78"/>
      <c r="E189" s="79"/>
    </row>
    <row r="190" spans="1:5" ht="19.5" customHeight="1" x14ac:dyDescent="0.3">
      <c r="A190" s="26"/>
      <c r="B190" s="27" t="s">
        <v>151</v>
      </c>
      <c r="C190" s="28"/>
      <c r="D190" s="78"/>
      <c r="E190" s="79"/>
    </row>
    <row r="191" spans="1:5" ht="19.5" customHeight="1" x14ac:dyDescent="0.3">
      <c r="A191" s="26">
        <v>9.1</v>
      </c>
      <c r="B191" s="29" t="s">
        <v>55</v>
      </c>
      <c r="C191" s="28" t="s">
        <v>9</v>
      </c>
      <c r="D191" s="78"/>
      <c r="E191" s="79"/>
    </row>
    <row r="192" spans="1:5" ht="19.5" customHeight="1" x14ac:dyDescent="0.3">
      <c r="A192" s="26"/>
      <c r="B192" s="27" t="s">
        <v>157</v>
      </c>
      <c r="C192" s="28" t="s">
        <v>9</v>
      </c>
      <c r="D192" s="78"/>
      <c r="E192" s="79"/>
    </row>
    <row r="193" spans="1:7" ht="19.5" customHeight="1" x14ac:dyDescent="0.3">
      <c r="A193" s="26">
        <v>10.1</v>
      </c>
      <c r="B193" s="35" t="s">
        <v>158</v>
      </c>
      <c r="C193" s="28" t="s">
        <v>9</v>
      </c>
      <c r="D193" s="78"/>
      <c r="E193" s="79"/>
    </row>
    <row r="194" spans="1:7" ht="19.5" customHeight="1" x14ac:dyDescent="0.3">
      <c r="A194" s="26">
        <v>10.199999999999999</v>
      </c>
      <c r="B194" s="118" t="s">
        <v>338</v>
      </c>
      <c r="C194" s="33" t="s">
        <v>60</v>
      </c>
      <c r="D194" s="78"/>
      <c r="E194" s="79"/>
      <c r="G194" s="115"/>
    </row>
    <row r="195" spans="1:7" ht="19.5" customHeight="1" x14ac:dyDescent="0.3">
      <c r="A195" s="26">
        <v>10.3</v>
      </c>
      <c r="B195" s="29" t="s">
        <v>159</v>
      </c>
      <c r="C195" s="28" t="s">
        <v>9</v>
      </c>
      <c r="D195" s="78"/>
      <c r="E195" s="79"/>
    </row>
    <row r="196" spans="1:7" ht="19.5" customHeight="1" x14ac:dyDescent="0.25">
      <c r="A196" s="26"/>
      <c r="B196" s="36" t="s">
        <v>160</v>
      </c>
      <c r="C196" s="28"/>
      <c r="D196" s="82"/>
      <c r="E196" s="83"/>
    </row>
    <row r="197" spans="1:7" ht="19.5" customHeight="1" x14ac:dyDescent="0.25">
      <c r="A197" s="26">
        <v>11.1</v>
      </c>
      <c r="B197" s="29" t="s">
        <v>108</v>
      </c>
      <c r="C197" s="28" t="s">
        <v>9</v>
      </c>
      <c r="D197" s="78"/>
      <c r="E197" s="83"/>
    </row>
    <row r="198" spans="1:7" ht="19.5" customHeight="1" x14ac:dyDescent="0.25">
      <c r="A198" s="26">
        <v>11.2</v>
      </c>
      <c r="B198" s="29" t="s">
        <v>109</v>
      </c>
      <c r="C198" s="28" t="s">
        <v>60</v>
      </c>
      <c r="D198" s="78"/>
      <c r="E198" s="83"/>
    </row>
    <row r="199" spans="1:7" ht="33" x14ac:dyDescent="0.25">
      <c r="A199" s="26">
        <v>11.3</v>
      </c>
      <c r="B199" s="121" t="s">
        <v>288</v>
      </c>
      <c r="C199" s="28" t="s">
        <v>9</v>
      </c>
      <c r="D199" s="78"/>
      <c r="E199" s="83"/>
    </row>
    <row r="200" spans="1:7" ht="19.5" customHeight="1" x14ac:dyDescent="0.3">
      <c r="A200" s="26"/>
      <c r="B200" s="27" t="s">
        <v>161</v>
      </c>
      <c r="C200" s="28"/>
      <c r="D200" s="78"/>
      <c r="E200" s="79"/>
    </row>
    <row r="201" spans="1:7" ht="19.5" customHeight="1" x14ac:dyDescent="0.3">
      <c r="A201" s="26">
        <v>12.1</v>
      </c>
      <c r="B201" s="38" t="s">
        <v>168</v>
      </c>
      <c r="C201" s="28" t="s">
        <v>167</v>
      </c>
      <c r="D201" s="78"/>
      <c r="E201" s="79"/>
    </row>
    <row r="202" spans="1:7" ht="19.5" customHeight="1" x14ac:dyDescent="0.3">
      <c r="A202" s="26"/>
      <c r="B202" s="39" t="s">
        <v>162</v>
      </c>
      <c r="C202" s="28" t="s">
        <v>167</v>
      </c>
      <c r="D202" s="78"/>
      <c r="E202" s="79"/>
    </row>
    <row r="203" spans="1:7" ht="19.5" customHeight="1" x14ac:dyDescent="0.3">
      <c r="A203" s="26"/>
      <c r="B203" s="39" t="s">
        <v>163</v>
      </c>
      <c r="C203" s="28" t="s">
        <v>167</v>
      </c>
      <c r="D203" s="78"/>
      <c r="E203" s="79"/>
    </row>
    <row r="204" spans="1:7" ht="19.5" customHeight="1" x14ac:dyDescent="0.3">
      <c r="A204" s="26"/>
      <c r="B204" s="39" t="s">
        <v>164</v>
      </c>
      <c r="C204" s="28" t="s">
        <v>167</v>
      </c>
      <c r="D204" s="78"/>
      <c r="E204" s="79"/>
    </row>
    <row r="205" spans="1:7" ht="19.5" customHeight="1" x14ac:dyDescent="0.3">
      <c r="A205" s="26"/>
      <c r="B205" s="39" t="s">
        <v>165</v>
      </c>
      <c r="C205" s="28" t="s">
        <v>167</v>
      </c>
      <c r="D205" s="78"/>
      <c r="E205" s="79"/>
    </row>
    <row r="206" spans="1:7" ht="33" customHeight="1" x14ac:dyDescent="0.25">
      <c r="A206" s="40">
        <v>12.2</v>
      </c>
      <c r="B206" s="41" t="s">
        <v>325</v>
      </c>
      <c r="C206" s="28" t="s">
        <v>9</v>
      </c>
      <c r="D206" s="84"/>
      <c r="E206" s="83"/>
    </row>
    <row r="207" spans="1:7" ht="19.5" customHeight="1" x14ac:dyDescent="0.25">
      <c r="A207" s="26"/>
      <c r="B207" s="27" t="s">
        <v>166</v>
      </c>
      <c r="C207" s="28"/>
      <c r="D207" s="78"/>
      <c r="E207" s="85"/>
    </row>
    <row r="208" spans="1:7" ht="19.5" customHeight="1" x14ac:dyDescent="0.25">
      <c r="A208" s="26">
        <v>13.1</v>
      </c>
      <c r="B208" s="29" t="s">
        <v>169</v>
      </c>
      <c r="C208" s="28" t="s">
        <v>167</v>
      </c>
      <c r="D208" s="78"/>
      <c r="E208" s="85"/>
    </row>
    <row r="209" spans="1:5" ht="19.5" customHeight="1" x14ac:dyDescent="0.25">
      <c r="A209" s="26"/>
      <c r="B209" s="39" t="s">
        <v>184</v>
      </c>
      <c r="C209" s="28" t="s">
        <v>167</v>
      </c>
      <c r="D209" s="78"/>
      <c r="E209" s="85"/>
    </row>
    <row r="210" spans="1:5" ht="19.5" customHeight="1" x14ac:dyDescent="0.25">
      <c r="A210" s="122">
        <v>13.2</v>
      </c>
      <c r="B210" s="39" t="s">
        <v>337</v>
      </c>
      <c r="C210" s="28" t="s">
        <v>9</v>
      </c>
      <c r="D210" s="78"/>
      <c r="E210" s="85"/>
    </row>
    <row r="211" spans="1:5" ht="19.5" customHeight="1" x14ac:dyDescent="0.25">
      <c r="A211" s="26"/>
      <c r="B211" s="39" t="s">
        <v>170</v>
      </c>
      <c r="C211" s="28" t="s">
        <v>9</v>
      </c>
      <c r="D211" s="78"/>
      <c r="E211" s="83"/>
    </row>
    <row r="212" spans="1:5" ht="19.5" customHeight="1" x14ac:dyDescent="0.25">
      <c r="A212" s="122">
        <v>13.3</v>
      </c>
      <c r="B212" s="39" t="s">
        <v>280</v>
      </c>
      <c r="C212" s="28" t="s">
        <v>9</v>
      </c>
      <c r="D212" s="78"/>
      <c r="E212" s="83"/>
    </row>
    <row r="213" spans="1:5" ht="19.5" customHeight="1" x14ac:dyDescent="0.25">
      <c r="A213" s="21" t="s">
        <v>24</v>
      </c>
      <c r="B213" s="27" t="s">
        <v>57</v>
      </c>
      <c r="C213" s="28"/>
      <c r="D213" s="78"/>
      <c r="E213" s="83"/>
    </row>
    <row r="214" spans="1:5" ht="19.5" customHeight="1" x14ac:dyDescent="0.25">
      <c r="A214" s="26"/>
      <c r="B214" s="27" t="s">
        <v>58</v>
      </c>
      <c r="C214" s="28"/>
      <c r="D214" s="78"/>
      <c r="E214" s="83"/>
    </row>
    <row r="215" spans="1:5" ht="19.5" customHeight="1" x14ac:dyDescent="0.25">
      <c r="A215" s="26">
        <v>1.1000000000000001</v>
      </c>
      <c r="B215" s="29" t="s">
        <v>59</v>
      </c>
      <c r="C215" s="28" t="s">
        <v>199</v>
      </c>
      <c r="D215" s="78"/>
      <c r="E215" s="83"/>
    </row>
    <row r="216" spans="1:5" ht="19.5" customHeight="1" x14ac:dyDescent="0.25">
      <c r="A216" s="26">
        <v>1.2</v>
      </c>
      <c r="B216" s="29" t="s">
        <v>100</v>
      </c>
      <c r="C216" s="28" t="s">
        <v>199</v>
      </c>
      <c r="D216" s="78"/>
      <c r="E216" s="83"/>
    </row>
    <row r="217" spans="1:5" ht="19.5" customHeight="1" x14ac:dyDescent="0.25">
      <c r="A217" s="26">
        <v>1.3</v>
      </c>
      <c r="B217" s="29" t="s">
        <v>101</v>
      </c>
      <c r="C217" s="33" t="s">
        <v>60</v>
      </c>
      <c r="D217" s="78"/>
      <c r="E217" s="83"/>
    </row>
    <row r="218" spans="1:5" ht="19.5" customHeight="1" x14ac:dyDescent="0.25">
      <c r="A218" s="26">
        <v>1.4</v>
      </c>
      <c r="B218" s="29" t="s">
        <v>102</v>
      </c>
      <c r="C218" s="33" t="s">
        <v>60</v>
      </c>
      <c r="D218" s="78"/>
      <c r="E218" s="83"/>
    </row>
    <row r="219" spans="1:5" ht="19.5" customHeight="1" x14ac:dyDescent="0.25">
      <c r="A219" s="26"/>
      <c r="B219" s="27" t="s">
        <v>61</v>
      </c>
      <c r="C219" s="28"/>
      <c r="D219" s="78"/>
      <c r="E219" s="83"/>
    </row>
    <row r="220" spans="1:5" ht="19.5" customHeight="1" x14ac:dyDescent="0.25">
      <c r="A220" s="26">
        <v>2.1</v>
      </c>
      <c r="B220" s="29" t="s">
        <v>62</v>
      </c>
      <c r="C220" s="28" t="s">
        <v>200</v>
      </c>
      <c r="D220" s="78"/>
      <c r="E220" s="83"/>
    </row>
    <row r="221" spans="1:5" ht="19.5" customHeight="1" x14ac:dyDescent="0.25">
      <c r="A221" s="26">
        <v>2.2000000000000002</v>
      </c>
      <c r="B221" s="29" t="s">
        <v>63</v>
      </c>
      <c r="C221" s="33" t="s">
        <v>60</v>
      </c>
      <c r="D221" s="78"/>
      <c r="E221" s="83"/>
    </row>
    <row r="222" spans="1:5" ht="19.5" customHeight="1" x14ac:dyDescent="0.25">
      <c r="A222" s="26"/>
      <c r="B222" s="27" t="s">
        <v>64</v>
      </c>
      <c r="C222" s="28"/>
      <c r="D222" s="78"/>
      <c r="E222" s="83"/>
    </row>
    <row r="223" spans="1:5" ht="19.5" customHeight="1" x14ac:dyDescent="0.25">
      <c r="A223" s="26">
        <v>3.1</v>
      </c>
      <c r="B223" s="29" t="s">
        <v>65</v>
      </c>
      <c r="C223" s="28" t="s">
        <v>9</v>
      </c>
      <c r="D223" s="78"/>
      <c r="E223" s="83"/>
    </row>
    <row r="224" spans="1:5" ht="19.5" customHeight="1" x14ac:dyDescent="0.25">
      <c r="A224" s="26">
        <v>3.2</v>
      </c>
      <c r="B224" s="29" t="s">
        <v>66</v>
      </c>
      <c r="C224" s="28" t="s">
        <v>67</v>
      </c>
      <c r="D224" s="78"/>
      <c r="E224" s="83"/>
    </row>
    <row r="225" spans="1:5" ht="19.5" customHeight="1" x14ac:dyDescent="0.25">
      <c r="A225" s="26"/>
      <c r="B225" s="27" t="s">
        <v>68</v>
      </c>
      <c r="C225" s="28"/>
      <c r="D225" s="78"/>
      <c r="E225" s="83"/>
    </row>
    <row r="226" spans="1:5" ht="19.5" customHeight="1" x14ac:dyDescent="0.25">
      <c r="A226" s="26">
        <v>4.0999999999999996</v>
      </c>
      <c r="B226" s="29" t="s">
        <v>69</v>
      </c>
      <c r="C226" s="28" t="s">
        <v>9</v>
      </c>
      <c r="D226" s="78"/>
      <c r="E226" s="83"/>
    </row>
    <row r="227" spans="1:5" ht="19.5" customHeight="1" x14ac:dyDescent="0.25">
      <c r="A227" s="26">
        <v>4.2</v>
      </c>
      <c r="B227" s="29" t="s">
        <v>70</v>
      </c>
      <c r="C227" s="28" t="s">
        <v>9</v>
      </c>
      <c r="D227" s="78"/>
      <c r="E227" s="83"/>
    </row>
    <row r="228" spans="1:5" ht="19.5" customHeight="1" x14ac:dyDescent="0.25">
      <c r="A228" s="26">
        <v>4.3</v>
      </c>
      <c r="B228" s="29" t="s">
        <v>71</v>
      </c>
      <c r="C228" s="28" t="s">
        <v>9</v>
      </c>
      <c r="D228" s="78"/>
      <c r="E228" s="83"/>
    </row>
    <row r="229" spans="1:5" ht="19.5" customHeight="1" x14ac:dyDescent="0.25">
      <c r="A229" s="21" t="s">
        <v>39</v>
      </c>
      <c r="B229" s="27" t="s">
        <v>171</v>
      </c>
      <c r="C229" s="28"/>
      <c r="D229" s="78"/>
      <c r="E229" s="83"/>
    </row>
    <row r="230" spans="1:5" ht="19.5" customHeight="1" x14ac:dyDescent="0.25">
      <c r="A230" s="26"/>
      <c r="B230" s="36" t="s">
        <v>172</v>
      </c>
      <c r="C230" s="28"/>
      <c r="D230" s="78"/>
      <c r="E230" s="83"/>
    </row>
    <row r="231" spans="1:5" ht="36" customHeight="1" x14ac:dyDescent="0.25">
      <c r="A231" s="40">
        <v>1.1000000000000001</v>
      </c>
      <c r="B231" s="41" t="s">
        <v>322</v>
      </c>
      <c r="C231" s="28" t="s">
        <v>56</v>
      </c>
      <c r="D231" s="78"/>
      <c r="E231" s="83"/>
    </row>
    <row r="232" spans="1:5" ht="66" x14ac:dyDescent="0.25">
      <c r="A232" s="40">
        <v>1.2</v>
      </c>
      <c r="B232" s="42" t="s">
        <v>326</v>
      </c>
      <c r="C232" s="28" t="s">
        <v>9</v>
      </c>
      <c r="D232" s="78"/>
      <c r="E232" s="83"/>
    </row>
    <row r="233" spans="1:5" ht="19.5" customHeight="1" x14ac:dyDescent="0.25">
      <c r="A233" s="26"/>
      <c r="B233" s="27" t="s">
        <v>173</v>
      </c>
      <c r="C233" s="28"/>
      <c r="D233" s="78"/>
      <c r="E233" s="83"/>
    </row>
    <row r="234" spans="1:5" ht="34.5" customHeight="1" x14ac:dyDescent="0.25">
      <c r="A234" s="40">
        <v>2.1</v>
      </c>
      <c r="B234" s="41" t="s">
        <v>327</v>
      </c>
      <c r="C234" s="43" t="s">
        <v>56</v>
      </c>
      <c r="D234" s="78"/>
      <c r="E234" s="83"/>
    </row>
    <row r="235" spans="1:5" ht="19.5" customHeight="1" x14ac:dyDescent="0.25">
      <c r="A235" s="26">
        <v>2.2000000000000002</v>
      </c>
      <c r="B235" s="29" t="s">
        <v>174</v>
      </c>
      <c r="C235" s="28" t="s">
        <v>9</v>
      </c>
      <c r="D235" s="78"/>
      <c r="E235" s="83"/>
    </row>
    <row r="236" spans="1:5" ht="19.5" customHeight="1" x14ac:dyDescent="0.25">
      <c r="A236" s="26"/>
      <c r="B236" s="27" t="s">
        <v>196</v>
      </c>
      <c r="C236" s="28"/>
      <c r="D236" s="82"/>
      <c r="E236" s="83"/>
    </row>
    <row r="237" spans="1:5" ht="18.75" x14ac:dyDescent="0.3">
      <c r="A237" s="26">
        <v>3.1</v>
      </c>
      <c r="B237" s="29" t="s">
        <v>328</v>
      </c>
      <c r="C237" s="28" t="s">
        <v>9</v>
      </c>
      <c r="D237" s="76"/>
      <c r="E237" s="77"/>
    </row>
    <row r="238" spans="1:5" ht="21.75" customHeight="1" x14ac:dyDescent="0.3">
      <c r="A238" s="26">
        <v>3.2</v>
      </c>
      <c r="B238" s="29" t="s">
        <v>176</v>
      </c>
      <c r="C238" s="28" t="s">
        <v>9</v>
      </c>
      <c r="D238" s="76"/>
      <c r="E238" s="77"/>
    </row>
    <row r="239" spans="1:5" ht="19.5" customHeight="1" x14ac:dyDescent="0.25">
      <c r="A239" s="21" t="s">
        <v>1</v>
      </c>
      <c r="B239" s="27" t="s">
        <v>111</v>
      </c>
      <c r="C239" s="28"/>
      <c r="D239" s="78"/>
      <c r="E239" s="83"/>
    </row>
    <row r="240" spans="1:5" ht="19.5" customHeight="1" x14ac:dyDescent="0.25">
      <c r="A240" s="26"/>
      <c r="B240" s="36" t="s">
        <v>128</v>
      </c>
      <c r="C240" s="28"/>
      <c r="D240" s="78"/>
      <c r="E240" s="83"/>
    </row>
    <row r="241" spans="1:5" ht="29.25" customHeight="1" x14ac:dyDescent="0.25">
      <c r="A241" s="26">
        <v>1.1000000000000001</v>
      </c>
      <c r="B241" s="63" t="s">
        <v>237</v>
      </c>
      <c r="C241" s="28" t="s">
        <v>9</v>
      </c>
      <c r="D241" s="78"/>
      <c r="E241" s="83"/>
    </row>
    <row r="242" spans="1:5" ht="19.5" customHeight="1" x14ac:dyDescent="0.25">
      <c r="A242" s="26">
        <v>1.2</v>
      </c>
      <c r="B242" s="32" t="s">
        <v>103</v>
      </c>
      <c r="C242" s="28" t="s">
        <v>9</v>
      </c>
      <c r="D242" s="78"/>
      <c r="E242" s="83"/>
    </row>
    <row r="243" spans="1:5" ht="19.5" customHeight="1" x14ac:dyDescent="0.25">
      <c r="A243" s="26">
        <v>1.3</v>
      </c>
      <c r="B243" s="29" t="s">
        <v>104</v>
      </c>
      <c r="C243" s="28" t="s">
        <v>9</v>
      </c>
      <c r="D243" s="78"/>
      <c r="E243" s="83"/>
    </row>
    <row r="244" spans="1:5" ht="19.5" customHeight="1" x14ac:dyDescent="0.25">
      <c r="A244" s="26">
        <v>1.4</v>
      </c>
      <c r="B244" s="29" t="s">
        <v>189</v>
      </c>
      <c r="C244" s="33" t="s">
        <v>60</v>
      </c>
      <c r="D244" s="78"/>
      <c r="E244" s="83"/>
    </row>
    <row r="245" spans="1:5" ht="19.5" customHeight="1" x14ac:dyDescent="0.25">
      <c r="A245" s="26">
        <v>1.5</v>
      </c>
      <c r="B245" s="29" t="s">
        <v>240</v>
      </c>
      <c r="C245" s="28" t="s">
        <v>9</v>
      </c>
      <c r="D245" s="78"/>
      <c r="E245" s="83"/>
    </row>
    <row r="246" spans="1:5" ht="19.5" customHeight="1" x14ac:dyDescent="0.25">
      <c r="A246" s="26"/>
      <c r="B246" s="27" t="s">
        <v>130</v>
      </c>
      <c r="C246" s="28"/>
      <c r="D246" s="78"/>
      <c r="E246" s="83"/>
    </row>
    <row r="247" spans="1:5" ht="19.5" customHeight="1" x14ac:dyDescent="0.25">
      <c r="A247" s="26">
        <v>2.1</v>
      </c>
      <c r="B247" s="29" t="s">
        <v>105</v>
      </c>
      <c r="C247" s="28" t="s">
        <v>9</v>
      </c>
      <c r="D247" s="78"/>
      <c r="E247" s="83"/>
    </row>
    <row r="248" spans="1:5" ht="19.5" customHeight="1" x14ac:dyDescent="0.25">
      <c r="A248" s="26">
        <v>2.2000000000000002</v>
      </c>
      <c r="B248" s="29" t="s">
        <v>190</v>
      </c>
      <c r="C248" s="33" t="s">
        <v>60</v>
      </c>
      <c r="D248" s="78"/>
      <c r="E248" s="83"/>
    </row>
    <row r="249" spans="1:5" ht="19.5" customHeight="1" x14ac:dyDescent="0.25">
      <c r="A249" s="26"/>
      <c r="B249" s="27" t="s">
        <v>129</v>
      </c>
      <c r="C249" s="28" t="s">
        <v>9</v>
      </c>
      <c r="D249" s="78"/>
      <c r="E249" s="83"/>
    </row>
    <row r="250" spans="1:5" ht="19.5" customHeight="1" x14ac:dyDescent="0.25">
      <c r="A250" s="26">
        <v>3.1</v>
      </c>
      <c r="B250" s="29" t="s">
        <v>106</v>
      </c>
      <c r="C250" s="28" t="s">
        <v>9</v>
      </c>
      <c r="D250" s="78"/>
      <c r="E250" s="83"/>
    </row>
    <row r="251" spans="1:5" ht="19.5" customHeight="1" x14ac:dyDescent="0.25">
      <c r="A251" s="26">
        <v>3.2</v>
      </c>
      <c r="B251" s="29" t="s">
        <v>190</v>
      </c>
      <c r="C251" s="33" t="s">
        <v>60</v>
      </c>
      <c r="D251" s="78"/>
      <c r="E251" s="83"/>
    </row>
    <row r="252" spans="1:5" ht="19.5" customHeight="1" x14ac:dyDescent="0.25">
      <c r="A252" s="26"/>
      <c r="B252" s="27" t="s">
        <v>131</v>
      </c>
      <c r="C252" s="28"/>
      <c r="D252" s="82"/>
      <c r="E252" s="83"/>
    </row>
    <row r="253" spans="1:5" ht="19.5" customHeight="1" x14ac:dyDescent="0.25">
      <c r="A253" s="26">
        <v>4.0999999999999996</v>
      </c>
      <c r="B253" s="29" t="s">
        <v>72</v>
      </c>
      <c r="C253" s="28" t="s">
        <v>9</v>
      </c>
      <c r="D253" s="78"/>
      <c r="E253" s="83"/>
    </row>
    <row r="254" spans="1:5" ht="19.5" customHeight="1" x14ac:dyDescent="0.25">
      <c r="A254" s="26">
        <v>4.2</v>
      </c>
      <c r="B254" s="29" t="s">
        <v>189</v>
      </c>
      <c r="C254" s="33" t="s">
        <v>60</v>
      </c>
      <c r="D254" s="78"/>
      <c r="E254" s="83"/>
    </row>
    <row r="255" spans="1:5" ht="19.5" customHeight="1" x14ac:dyDescent="0.25">
      <c r="A255" s="26">
        <v>4.3</v>
      </c>
      <c r="B255" s="29" t="s">
        <v>107</v>
      </c>
      <c r="C255" s="28" t="s">
        <v>9</v>
      </c>
      <c r="D255" s="78"/>
      <c r="E255" s="83"/>
    </row>
    <row r="256" spans="1:5" ht="19.5" customHeight="1" x14ac:dyDescent="0.25">
      <c r="A256" s="26">
        <v>4.4000000000000004</v>
      </c>
      <c r="B256" s="29" t="s">
        <v>73</v>
      </c>
      <c r="C256" s="28" t="s">
        <v>9</v>
      </c>
      <c r="D256" s="78"/>
      <c r="E256" s="83"/>
    </row>
    <row r="257" spans="1:5" ht="19.5" customHeight="1" x14ac:dyDescent="0.25">
      <c r="A257" s="26"/>
      <c r="B257" s="27" t="s">
        <v>152</v>
      </c>
      <c r="C257" s="28"/>
      <c r="D257" s="78"/>
      <c r="E257" s="83"/>
    </row>
    <row r="258" spans="1:5" ht="19.5" customHeight="1" x14ac:dyDescent="0.25">
      <c r="A258" s="26">
        <v>5.0999999999999996</v>
      </c>
      <c r="B258" s="29" t="s">
        <v>74</v>
      </c>
      <c r="C258" s="28" t="s">
        <v>10</v>
      </c>
      <c r="D258" s="78"/>
      <c r="E258" s="83"/>
    </row>
    <row r="259" spans="1:5" ht="19.5" customHeight="1" x14ac:dyDescent="0.25">
      <c r="A259" s="26">
        <v>5.2</v>
      </c>
      <c r="B259" s="29" t="s">
        <v>189</v>
      </c>
      <c r="C259" s="33" t="s">
        <v>60</v>
      </c>
      <c r="D259" s="78"/>
      <c r="E259" s="83"/>
    </row>
    <row r="260" spans="1:5" ht="19.5" customHeight="1" x14ac:dyDescent="0.25">
      <c r="A260" s="26"/>
      <c r="B260" s="27" t="s">
        <v>243</v>
      </c>
      <c r="C260" s="28"/>
      <c r="D260" s="78"/>
      <c r="E260" s="83"/>
    </row>
    <row r="261" spans="1:5" ht="19.5" customHeight="1" x14ac:dyDescent="0.25">
      <c r="A261" s="26">
        <v>6.1</v>
      </c>
      <c r="B261" s="29" t="s">
        <v>132</v>
      </c>
      <c r="C261" s="28" t="s">
        <v>10</v>
      </c>
      <c r="D261" s="78"/>
      <c r="E261" s="83"/>
    </row>
    <row r="262" spans="1:5" ht="19.5" customHeight="1" x14ac:dyDescent="0.25">
      <c r="A262" s="26">
        <v>6.2</v>
      </c>
      <c r="B262" s="29" t="s">
        <v>190</v>
      </c>
      <c r="C262" s="33" t="s">
        <v>60</v>
      </c>
      <c r="D262" s="78"/>
      <c r="E262" s="83"/>
    </row>
    <row r="263" spans="1:5" ht="19.5" customHeight="1" x14ac:dyDescent="0.25">
      <c r="A263" s="26">
        <v>6.3</v>
      </c>
      <c r="B263" s="29" t="s">
        <v>191</v>
      </c>
      <c r="C263" s="28" t="s">
        <v>9</v>
      </c>
      <c r="D263" s="78"/>
      <c r="E263" s="83"/>
    </row>
    <row r="264" spans="1:5" ht="19.5" customHeight="1" x14ac:dyDescent="0.25">
      <c r="A264" s="26">
        <v>6.4</v>
      </c>
      <c r="B264" s="29" t="s">
        <v>190</v>
      </c>
      <c r="C264" s="33" t="s">
        <v>60</v>
      </c>
      <c r="D264" s="78"/>
      <c r="E264" s="83"/>
    </row>
    <row r="265" spans="1:5" ht="36.75" customHeight="1" x14ac:dyDescent="0.25">
      <c r="A265" s="26">
        <v>6.5</v>
      </c>
      <c r="B265" s="41" t="s">
        <v>236</v>
      </c>
      <c r="C265" s="28" t="s">
        <v>10</v>
      </c>
      <c r="D265" s="78"/>
      <c r="E265" s="83"/>
    </row>
    <row r="266" spans="1:5" ht="19.5" customHeight="1" x14ac:dyDescent="0.25">
      <c r="A266" s="26">
        <v>6.6</v>
      </c>
      <c r="B266" s="29" t="s">
        <v>234</v>
      </c>
      <c r="C266" s="28" t="s">
        <v>10</v>
      </c>
      <c r="D266" s="78"/>
      <c r="E266" s="83"/>
    </row>
    <row r="267" spans="1:5" ht="19.5" customHeight="1" x14ac:dyDescent="0.25">
      <c r="A267" s="26">
        <v>6.7</v>
      </c>
      <c r="B267" s="29" t="s">
        <v>235</v>
      </c>
      <c r="C267" s="33" t="s">
        <v>60</v>
      </c>
      <c r="D267" s="78"/>
      <c r="E267" s="83"/>
    </row>
    <row r="268" spans="1:5" ht="22.5" customHeight="1" x14ac:dyDescent="0.25">
      <c r="A268" s="21" t="s">
        <v>88</v>
      </c>
      <c r="B268" s="27" t="s">
        <v>75</v>
      </c>
      <c r="C268" s="28"/>
      <c r="D268" s="78"/>
      <c r="E268" s="83"/>
    </row>
    <row r="269" spans="1:5" ht="22.5" customHeight="1" x14ac:dyDescent="0.25">
      <c r="A269" s="26">
        <v>1</v>
      </c>
      <c r="B269" s="29" t="s">
        <v>238</v>
      </c>
      <c r="C269" s="28" t="s">
        <v>9</v>
      </c>
      <c r="D269" s="78"/>
      <c r="E269" s="83"/>
    </row>
    <row r="270" spans="1:5" ht="22.5" customHeight="1" x14ac:dyDescent="0.25">
      <c r="A270" s="26">
        <v>2</v>
      </c>
      <c r="B270" s="29" t="s">
        <v>239</v>
      </c>
      <c r="C270" s="33" t="s">
        <v>60</v>
      </c>
      <c r="D270" s="78"/>
      <c r="E270" s="83"/>
    </row>
    <row r="271" spans="1:5" ht="19.5" customHeight="1" x14ac:dyDescent="0.25">
      <c r="A271" s="26">
        <v>3</v>
      </c>
      <c r="B271" s="29" t="s">
        <v>76</v>
      </c>
      <c r="C271" s="28" t="s">
        <v>11</v>
      </c>
      <c r="D271" s="78"/>
      <c r="E271" s="83"/>
    </row>
    <row r="272" spans="1:5" ht="19.5" customHeight="1" x14ac:dyDescent="0.25">
      <c r="A272" s="26">
        <v>4</v>
      </c>
      <c r="B272" s="32" t="s">
        <v>205</v>
      </c>
      <c r="C272" s="33" t="s">
        <v>60</v>
      </c>
      <c r="D272" s="78"/>
      <c r="E272" s="83"/>
    </row>
    <row r="273" spans="1:5" ht="19.5" customHeight="1" x14ac:dyDescent="0.25">
      <c r="A273" s="26">
        <v>5</v>
      </c>
      <c r="B273" s="29" t="s">
        <v>77</v>
      </c>
      <c r="C273" s="28" t="s">
        <v>78</v>
      </c>
      <c r="D273" s="78"/>
      <c r="E273" s="83"/>
    </row>
    <row r="274" spans="1:5" ht="19.5" customHeight="1" x14ac:dyDescent="0.25">
      <c r="A274" s="26">
        <v>6</v>
      </c>
      <c r="B274" s="29" t="s">
        <v>79</v>
      </c>
      <c r="C274" s="33" t="s">
        <v>321</v>
      </c>
      <c r="D274" s="78"/>
      <c r="E274" s="83"/>
    </row>
    <row r="275" spans="1:5" ht="19.5" customHeight="1" x14ac:dyDescent="0.25">
      <c r="A275" s="26">
        <v>7</v>
      </c>
      <c r="B275" s="29" t="s">
        <v>80</v>
      </c>
      <c r="C275" s="28" t="s">
        <v>10</v>
      </c>
      <c r="D275" s="78"/>
      <c r="E275" s="83"/>
    </row>
    <row r="276" spans="1:5" ht="19.5" customHeight="1" x14ac:dyDescent="0.25">
      <c r="A276" s="40">
        <v>8</v>
      </c>
      <c r="B276" s="29" t="s">
        <v>206</v>
      </c>
      <c r="C276" s="33" t="s">
        <v>60</v>
      </c>
      <c r="D276" s="78"/>
      <c r="E276" s="83"/>
    </row>
    <row r="277" spans="1:5" ht="19.5" customHeight="1" x14ac:dyDescent="0.25">
      <c r="A277" s="40">
        <v>9</v>
      </c>
      <c r="B277" s="29" t="s">
        <v>112</v>
      </c>
      <c r="C277" s="33" t="s">
        <v>60</v>
      </c>
      <c r="D277" s="78"/>
      <c r="E277" s="83"/>
    </row>
    <row r="278" spans="1:5" ht="33" customHeight="1" x14ac:dyDescent="0.25">
      <c r="A278" s="26">
        <v>10</v>
      </c>
      <c r="B278" s="41" t="s">
        <v>324</v>
      </c>
      <c r="C278" s="28" t="s">
        <v>9</v>
      </c>
      <c r="D278" s="78"/>
      <c r="E278" s="83"/>
    </row>
    <row r="279" spans="1:5" ht="19.5" customHeight="1" x14ac:dyDescent="0.25">
      <c r="A279" s="26">
        <v>11</v>
      </c>
      <c r="B279" s="118" t="s">
        <v>323</v>
      </c>
      <c r="C279" s="33" t="s">
        <v>60</v>
      </c>
      <c r="D279" s="78"/>
      <c r="E279" s="83"/>
    </row>
    <row r="280" spans="1:5" ht="19.5" customHeight="1" x14ac:dyDescent="0.25">
      <c r="A280" s="21" t="s">
        <v>134</v>
      </c>
      <c r="B280" s="27" t="s">
        <v>81</v>
      </c>
      <c r="C280" s="44"/>
      <c r="D280" s="45"/>
      <c r="E280" s="37"/>
    </row>
    <row r="281" spans="1:5" ht="21" customHeight="1" x14ac:dyDescent="0.25">
      <c r="A281" s="26"/>
      <c r="B281" s="46" t="s">
        <v>110</v>
      </c>
      <c r="C281" s="28"/>
      <c r="D281" s="31"/>
      <c r="E281" s="37"/>
    </row>
    <row r="282" spans="1:5" ht="21" customHeight="1" x14ac:dyDescent="0.25">
      <c r="A282" s="26">
        <v>1.1000000000000001</v>
      </c>
      <c r="B282" s="29" t="s">
        <v>82</v>
      </c>
      <c r="C282" s="28" t="s">
        <v>56</v>
      </c>
      <c r="D282" s="78"/>
      <c r="E282" s="83"/>
    </row>
    <row r="283" spans="1:5" ht="21" customHeight="1" x14ac:dyDescent="0.25">
      <c r="A283" s="26">
        <v>1.2</v>
      </c>
      <c r="B283" s="29" t="s">
        <v>133</v>
      </c>
      <c r="C283" s="28" t="s">
        <v>56</v>
      </c>
      <c r="D283" s="78"/>
      <c r="E283" s="83"/>
    </row>
    <row r="284" spans="1:5" ht="21" customHeight="1" x14ac:dyDescent="0.25">
      <c r="A284" s="26"/>
      <c r="B284" s="27" t="s">
        <v>153</v>
      </c>
      <c r="C284" s="28"/>
      <c r="D284" s="78"/>
      <c r="E284" s="83"/>
    </row>
    <row r="285" spans="1:5" ht="21" customHeight="1" x14ac:dyDescent="0.25">
      <c r="A285" s="26">
        <v>2.1</v>
      </c>
      <c r="B285" s="29" t="s">
        <v>135</v>
      </c>
      <c r="C285" s="28" t="s">
        <v>56</v>
      </c>
      <c r="D285" s="78"/>
      <c r="E285" s="83"/>
    </row>
    <row r="286" spans="1:5" ht="21" customHeight="1" x14ac:dyDescent="0.25">
      <c r="A286" s="26">
        <v>2.2000000000000002</v>
      </c>
      <c r="B286" s="29" t="s">
        <v>136</v>
      </c>
      <c r="C286" s="28" t="s">
        <v>56</v>
      </c>
      <c r="D286" s="78"/>
      <c r="E286" s="83"/>
    </row>
    <row r="287" spans="1:5" ht="21" customHeight="1" x14ac:dyDescent="0.25">
      <c r="A287" s="26">
        <v>2.2999999999999998</v>
      </c>
      <c r="B287" s="29" t="s">
        <v>137</v>
      </c>
      <c r="C287" s="28" t="s">
        <v>56</v>
      </c>
      <c r="D287" s="78"/>
      <c r="E287" s="83"/>
    </row>
    <row r="288" spans="1:5" ht="21" customHeight="1" x14ac:dyDescent="0.25">
      <c r="A288" s="26"/>
      <c r="B288" s="27" t="s">
        <v>154</v>
      </c>
      <c r="C288" s="28"/>
      <c r="D288" s="78"/>
      <c r="E288" s="83"/>
    </row>
    <row r="289" spans="1:5" ht="21" customHeight="1" x14ac:dyDescent="0.25">
      <c r="A289" s="26">
        <v>3.1</v>
      </c>
      <c r="B289" s="29" t="s">
        <v>83</v>
      </c>
      <c r="C289" s="28" t="s">
        <v>207</v>
      </c>
      <c r="D289" s="78"/>
      <c r="E289" s="83"/>
    </row>
    <row r="290" spans="1:5" ht="21" customHeight="1" x14ac:dyDescent="0.25">
      <c r="A290" s="26">
        <v>3.2</v>
      </c>
      <c r="B290" s="29" t="s">
        <v>84</v>
      </c>
      <c r="C290" s="28" t="s">
        <v>85</v>
      </c>
      <c r="D290" s="78"/>
      <c r="E290" s="83"/>
    </row>
    <row r="291" spans="1:5" ht="21" customHeight="1" x14ac:dyDescent="0.25">
      <c r="A291" s="26">
        <v>3.3</v>
      </c>
      <c r="B291" s="29" t="s">
        <v>86</v>
      </c>
      <c r="C291" s="28" t="s">
        <v>85</v>
      </c>
      <c r="D291" s="78"/>
      <c r="E291" s="83"/>
    </row>
    <row r="292" spans="1:5" ht="21" customHeight="1" x14ac:dyDescent="0.25">
      <c r="A292" s="26">
        <v>3.4</v>
      </c>
      <c r="B292" s="29" t="s">
        <v>87</v>
      </c>
      <c r="C292" s="28" t="s">
        <v>85</v>
      </c>
      <c r="D292" s="78"/>
      <c r="E292" s="83"/>
    </row>
    <row r="293" spans="1:5" ht="19.5" customHeight="1" x14ac:dyDescent="0.25">
      <c r="A293" s="21" t="s">
        <v>197</v>
      </c>
      <c r="B293" s="27" t="s">
        <v>217</v>
      </c>
      <c r="C293" s="28"/>
      <c r="D293" s="78"/>
      <c r="E293" s="83"/>
    </row>
    <row r="294" spans="1:5" ht="21" customHeight="1" x14ac:dyDescent="0.25">
      <c r="A294" s="26">
        <v>1</v>
      </c>
      <c r="B294" s="41" t="s">
        <v>218</v>
      </c>
      <c r="C294" s="43" t="s">
        <v>9</v>
      </c>
      <c r="D294" s="78"/>
      <c r="E294" s="83"/>
    </row>
    <row r="295" spans="1:5" ht="19.5" customHeight="1" x14ac:dyDescent="0.25">
      <c r="A295" s="26">
        <v>2</v>
      </c>
      <c r="B295" s="29" t="s">
        <v>223</v>
      </c>
      <c r="C295" s="43" t="s">
        <v>9</v>
      </c>
      <c r="D295" s="78"/>
      <c r="E295" s="83"/>
    </row>
    <row r="296" spans="1:5" ht="19.5" customHeight="1" x14ac:dyDescent="0.25">
      <c r="A296" s="26">
        <v>3</v>
      </c>
      <c r="B296" s="29" t="s">
        <v>219</v>
      </c>
      <c r="C296" s="28" t="s">
        <v>9</v>
      </c>
      <c r="D296" s="78"/>
      <c r="E296" s="83"/>
    </row>
    <row r="297" spans="1:5" ht="19.5" customHeight="1" x14ac:dyDescent="0.25">
      <c r="A297" s="26">
        <v>4</v>
      </c>
      <c r="B297" s="29" t="s">
        <v>220</v>
      </c>
      <c r="C297" s="28" t="s">
        <v>9</v>
      </c>
      <c r="D297" s="78"/>
      <c r="E297" s="83"/>
    </row>
    <row r="298" spans="1:5" ht="19.5" customHeight="1" x14ac:dyDescent="0.25">
      <c r="A298" s="26">
        <v>5</v>
      </c>
      <c r="B298" s="29" t="s">
        <v>221</v>
      </c>
      <c r="C298" s="28" t="s">
        <v>9</v>
      </c>
      <c r="D298" s="78"/>
      <c r="E298" s="83"/>
    </row>
    <row r="299" spans="1:5" ht="19.5" customHeight="1" x14ac:dyDescent="0.25">
      <c r="A299" s="26">
        <v>6</v>
      </c>
      <c r="B299" s="29" t="s">
        <v>222</v>
      </c>
      <c r="C299" s="28" t="s">
        <v>9</v>
      </c>
      <c r="D299" s="78"/>
      <c r="E299" s="83"/>
    </row>
    <row r="300" spans="1:5" ht="19.5" customHeight="1" x14ac:dyDescent="0.25">
      <c r="A300" s="21" t="s">
        <v>233</v>
      </c>
      <c r="B300" s="27" t="s">
        <v>231</v>
      </c>
      <c r="C300" s="28"/>
      <c r="D300" s="31"/>
      <c r="E300" s="37"/>
    </row>
    <row r="301" spans="1:5" ht="37.5" customHeight="1" x14ac:dyDescent="0.25">
      <c r="A301" s="40">
        <v>1</v>
      </c>
      <c r="B301" s="41" t="s">
        <v>329</v>
      </c>
      <c r="C301" s="43" t="s">
        <v>9</v>
      </c>
      <c r="D301" s="78"/>
      <c r="E301" s="83"/>
    </row>
    <row r="302" spans="1:5" ht="19.5" customHeight="1" x14ac:dyDescent="0.25">
      <c r="A302" s="26">
        <v>2</v>
      </c>
      <c r="B302" s="29" t="s">
        <v>175</v>
      </c>
      <c r="C302" s="43" t="s">
        <v>9</v>
      </c>
      <c r="D302" s="78"/>
      <c r="E302" s="83"/>
    </row>
    <row r="303" spans="1:5" ht="19.5" customHeight="1" x14ac:dyDescent="0.25">
      <c r="A303" s="26">
        <v>3</v>
      </c>
      <c r="B303" s="29" t="s">
        <v>227</v>
      </c>
      <c r="C303" s="43" t="s">
        <v>9</v>
      </c>
      <c r="D303" s="78"/>
      <c r="E303" s="83"/>
    </row>
    <row r="304" spans="1:5" ht="19.5" customHeight="1" x14ac:dyDescent="0.25">
      <c r="A304" s="26">
        <v>4</v>
      </c>
      <c r="B304" s="29" t="s">
        <v>228</v>
      </c>
      <c r="C304" s="43" t="s">
        <v>9</v>
      </c>
      <c r="D304" s="78"/>
      <c r="E304" s="83"/>
    </row>
    <row r="305" spans="1:6" ht="19.5" customHeight="1" x14ac:dyDescent="0.25">
      <c r="A305" s="26">
        <v>5</v>
      </c>
      <c r="B305" s="29" t="s">
        <v>229</v>
      </c>
      <c r="C305" s="43" t="s">
        <v>9</v>
      </c>
      <c r="D305" s="78"/>
      <c r="E305" s="83"/>
    </row>
    <row r="306" spans="1:6" ht="19.5" customHeight="1" x14ac:dyDescent="0.25">
      <c r="A306" s="26">
        <v>6</v>
      </c>
      <c r="B306" s="29" t="s">
        <v>230</v>
      </c>
      <c r="C306" s="43" t="s">
        <v>9</v>
      </c>
      <c r="D306" s="78"/>
      <c r="E306" s="83"/>
    </row>
    <row r="307" spans="1:6" ht="19.5" customHeight="1" x14ac:dyDescent="0.25">
      <c r="A307" s="26"/>
      <c r="B307" s="29" t="s">
        <v>89</v>
      </c>
      <c r="C307" s="28" t="s">
        <v>9</v>
      </c>
      <c r="D307" s="78"/>
      <c r="E307" s="83"/>
    </row>
    <row r="308" spans="1:6" ht="19.5" customHeight="1" x14ac:dyDescent="0.25">
      <c r="A308" s="26"/>
      <c r="B308" s="29" t="s">
        <v>90</v>
      </c>
      <c r="C308" s="28" t="s">
        <v>9</v>
      </c>
      <c r="D308" s="78"/>
      <c r="E308" s="83"/>
    </row>
    <row r="309" spans="1:6" ht="19.5" customHeight="1" x14ac:dyDescent="0.25">
      <c r="A309" s="26"/>
      <c r="B309" s="29" t="s">
        <v>232</v>
      </c>
      <c r="C309" s="28" t="s">
        <v>9</v>
      </c>
      <c r="D309" s="78"/>
      <c r="E309" s="83"/>
    </row>
    <row r="310" spans="1:6" ht="16.5" x14ac:dyDescent="0.25">
      <c r="A310" s="47"/>
      <c r="B310" s="48"/>
      <c r="C310" s="181"/>
      <c r="D310" s="181"/>
      <c r="E310" s="49"/>
    </row>
    <row r="311" spans="1:6" ht="16.5" x14ac:dyDescent="0.25">
      <c r="A311" s="9"/>
      <c r="B311" s="47"/>
      <c r="C311" s="180" t="s">
        <v>91</v>
      </c>
      <c r="D311" s="180"/>
      <c r="E311" s="180"/>
    </row>
    <row r="312" spans="1:6" ht="16.5" x14ac:dyDescent="0.25">
      <c r="A312" s="9"/>
      <c r="B312" s="47"/>
      <c r="C312" s="179" t="s">
        <v>92</v>
      </c>
      <c r="D312" s="179"/>
      <c r="E312" s="179"/>
    </row>
    <row r="313" spans="1:6" ht="16.5" x14ac:dyDescent="0.25">
      <c r="A313" s="9"/>
      <c r="B313" s="47"/>
      <c r="C313" s="50"/>
      <c r="D313" s="50"/>
    </row>
    <row r="314" spans="1:6" ht="16.5" x14ac:dyDescent="0.25">
      <c r="A314" s="9"/>
      <c r="B314" s="47"/>
      <c r="C314" s="50"/>
      <c r="D314" s="50"/>
    </row>
    <row r="315" spans="1:6" ht="16.5" x14ac:dyDescent="0.25">
      <c r="A315" s="9"/>
      <c r="B315" s="47"/>
      <c r="C315" s="50"/>
      <c r="D315" s="50"/>
    </row>
    <row r="316" spans="1:6" ht="16.5" x14ac:dyDescent="0.25">
      <c r="B316" s="9"/>
      <c r="C316" s="50"/>
      <c r="D316" s="50"/>
      <c r="F316" s="51"/>
    </row>
    <row r="317" spans="1:6" ht="14.25" x14ac:dyDescent="0.2">
      <c r="F317" s="51"/>
    </row>
    <row r="319" spans="1:6" ht="17.25" x14ac:dyDescent="0.3">
      <c r="A319" s="52"/>
      <c r="B319" s="52" t="s">
        <v>113</v>
      </c>
      <c r="C319" s="53"/>
      <c r="D319" s="54"/>
      <c r="E319" s="55"/>
    </row>
    <row r="320" spans="1:6" ht="16.5" x14ac:dyDescent="0.25">
      <c r="A320" s="56" t="s">
        <v>2</v>
      </c>
      <c r="B320" s="57" t="s">
        <v>114</v>
      </c>
      <c r="C320" s="58"/>
      <c r="D320" s="59"/>
      <c r="E320" s="60"/>
    </row>
    <row r="321" spans="1:5" ht="16.5" x14ac:dyDescent="0.25">
      <c r="A321" s="56" t="s">
        <v>3</v>
      </c>
      <c r="B321" s="57" t="s">
        <v>347</v>
      </c>
      <c r="C321" s="58"/>
      <c r="D321" s="59"/>
      <c r="E321" s="60"/>
    </row>
    <row r="322" spans="1:5" ht="16.5" x14ac:dyDescent="0.25">
      <c r="A322" s="47" t="s">
        <v>4</v>
      </c>
      <c r="B322" s="48" t="s">
        <v>115</v>
      </c>
      <c r="C322" s="61"/>
      <c r="D322" s="61"/>
      <c r="E322" s="62"/>
    </row>
    <row r="323" spans="1:5" ht="16.5" x14ac:dyDescent="0.25">
      <c r="A323" s="47"/>
      <c r="B323" s="48"/>
      <c r="C323" s="178"/>
      <c r="D323" s="178"/>
      <c r="E323" s="62"/>
    </row>
  </sheetData>
  <sheetProtection selectLockedCells="1"/>
  <mergeCells count="15">
    <mergeCell ref="A3:B3"/>
    <mergeCell ref="A2:B2"/>
    <mergeCell ref="C323:D323"/>
    <mergeCell ref="C312:E312"/>
    <mergeCell ref="C311:E311"/>
    <mergeCell ref="C310:D310"/>
    <mergeCell ref="C5:E5"/>
    <mergeCell ref="D128:E128"/>
    <mergeCell ref="B11:E11"/>
    <mergeCell ref="A7:E7"/>
    <mergeCell ref="A8:E8"/>
    <mergeCell ref="B33:E33"/>
    <mergeCell ref="B44:E44"/>
    <mergeCell ref="B90:E90"/>
    <mergeCell ref="B99:E99"/>
  </mergeCells>
  <phoneticPr fontId="5" type="noConversion"/>
  <dataValidations count="2">
    <dataValidation type="list" allowBlank="1" showInputMessage="1" showErrorMessage="1" sqref="C23:C25 C21 C17:C19">
      <formula1>"Có,Không"</formula1>
    </dataValidation>
    <dataValidation type="list" allowBlank="1" showInputMessage="1" showErrorMessage="1" sqref="B5">
      <formula1>"Hành chính,Sự nghiệp công lập,Sự nghiệp ngoài công lập,DN nhà nước,DN ngoài nhà nước,DN vốn nước ngoài"</formula1>
    </dataValidation>
  </dataValidations>
  <pageMargins left="0.47244094488188981" right="0" top="0.55118110236220474" bottom="0.31496062992125984" header="0.55118110236220474" footer="0.19685039370078741"/>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
  <sheetViews>
    <sheetView topLeftCell="AL1" workbookViewId="0">
      <selection activeCell="A8" sqref="A8:BA8"/>
    </sheetView>
  </sheetViews>
  <sheetFormatPr defaultRowHeight="12.75" x14ac:dyDescent="0.2"/>
  <cols>
    <col min="1" max="1" width="24.28515625" customWidth="1"/>
    <col min="2" max="2" width="16.7109375" customWidth="1"/>
    <col min="7" max="7" width="10.5703125" customWidth="1"/>
    <col min="9" max="9" width="15" customWidth="1"/>
    <col min="29" max="29" width="11.7109375" customWidth="1"/>
    <col min="30" max="30" width="19.5703125" bestFit="1" customWidth="1"/>
    <col min="32" max="32" width="12.85546875" customWidth="1"/>
    <col min="34" max="34" width="12.7109375" bestFit="1" customWidth="1"/>
    <col min="35" max="35" width="10.140625" bestFit="1" customWidth="1"/>
    <col min="37" max="37" width="13.85546875" bestFit="1" customWidth="1"/>
    <col min="38" max="38" width="12" customWidth="1"/>
    <col min="39" max="39" width="20.28515625" customWidth="1"/>
    <col min="40" max="40" width="10.85546875" customWidth="1"/>
    <col min="42" max="42" width="13.140625" customWidth="1"/>
    <col min="45" max="45" width="11.42578125" customWidth="1"/>
  </cols>
  <sheetData>
    <row r="1" spans="1:70" s="65" customFormat="1" x14ac:dyDescent="0.2"/>
    <row r="2" spans="1:70" s="65" customFormat="1" x14ac:dyDescent="0.2"/>
    <row r="3" spans="1:70" s="68" customFormat="1" ht="24" x14ac:dyDescent="0.2">
      <c r="A3" s="191" t="s">
        <v>250</v>
      </c>
      <c r="B3" s="191" t="s">
        <v>251</v>
      </c>
      <c r="C3" s="189" t="s">
        <v>252</v>
      </c>
      <c r="D3" s="189"/>
      <c r="E3" s="189" t="s">
        <v>253</v>
      </c>
      <c r="F3" s="189"/>
      <c r="G3" s="189" t="s">
        <v>254</v>
      </c>
      <c r="H3" s="189"/>
      <c r="I3" s="189"/>
      <c r="J3" s="189" t="s">
        <v>255</v>
      </c>
      <c r="K3" s="189"/>
      <c r="L3" s="189" t="s">
        <v>256</v>
      </c>
      <c r="M3" s="189"/>
      <c r="N3" s="189" t="s">
        <v>257</v>
      </c>
      <c r="O3" s="189"/>
      <c r="P3" s="189"/>
      <c r="Q3" s="189"/>
      <c r="R3" s="189"/>
      <c r="S3" s="189" t="s">
        <v>258</v>
      </c>
      <c r="T3" s="189"/>
      <c r="U3" s="189"/>
      <c r="V3" s="189"/>
      <c r="W3" s="189"/>
      <c r="X3" s="73" t="s">
        <v>259</v>
      </c>
      <c r="Y3" s="189" t="s">
        <v>260</v>
      </c>
      <c r="Z3" s="189"/>
      <c r="AA3" s="189"/>
      <c r="AB3" s="189"/>
      <c r="AC3" s="189" t="s">
        <v>261</v>
      </c>
      <c r="AD3" s="189"/>
      <c r="AE3" s="189"/>
      <c r="AF3" s="189"/>
      <c r="AG3" s="189" t="s">
        <v>57</v>
      </c>
      <c r="AH3" s="189"/>
      <c r="AI3" s="189"/>
      <c r="AJ3" s="189"/>
      <c r="AK3" s="189"/>
      <c r="AL3" s="189" t="s">
        <v>262</v>
      </c>
      <c r="AM3" s="189"/>
      <c r="AN3" s="189"/>
      <c r="AO3" s="189"/>
      <c r="AP3" s="189"/>
      <c r="AQ3" s="189"/>
      <c r="AR3" s="189"/>
      <c r="AS3" s="189"/>
      <c r="AT3" s="189" t="s">
        <v>263</v>
      </c>
      <c r="AU3" s="189"/>
      <c r="AV3" s="189" t="s">
        <v>264</v>
      </c>
      <c r="AW3" s="189"/>
      <c r="AX3" s="189"/>
      <c r="AY3" s="189"/>
      <c r="AZ3" s="189"/>
      <c r="BA3" s="189"/>
    </row>
    <row r="4" spans="1:70" s="68" customFormat="1" ht="12" x14ac:dyDescent="0.2">
      <c r="A4" s="192"/>
      <c r="B4" s="192"/>
      <c r="C4" s="190" t="s">
        <v>265</v>
      </c>
      <c r="D4" s="190" t="s">
        <v>266</v>
      </c>
      <c r="E4" s="190" t="s">
        <v>267</v>
      </c>
      <c r="F4" s="190" t="s">
        <v>266</v>
      </c>
      <c r="G4" s="190" t="s">
        <v>268</v>
      </c>
      <c r="H4" s="190" t="s">
        <v>50</v>
      </c>
      <c r="I4" s="190" t="s">
        <v>269</v>
      </c>
      <c r="J4" s="190" t="s">
        <v>270</v>
      </c>
      <c r="K4" s="190" t="s">
        <v>271</v>
      </c>
      <c r="L4" s="190" t="s">
        <v>272</v>
      </c>
      <c r="M4" s="190" t="s">
        <v>273</v>
      </c>
      <c r="N4" s="190" t="s">
        <v>274</v>
      </c>
      <c r="O4" s="194" t="s">
        <v>275</v>
      </c>
      <c r="P4" s="194"/>
      <c r="Q4" s="194"/>
      <c r="R4" s="194"/>
      <c r="S4" s="190" t="s">
        <v>276</v>
      </c>
      <c r="T4" s="190" t="s">
        <v>277</v>
      </c>
      <c r="U4" s="190" t="s">
        <v>278</v>
      </c>
      <c r="V4" s="190" t="s">
        <v>279</v>
      </c>
      <c r="W4" s="190" t="s">
        <v>280</v>
      </c>
      <c r="X4" s="190" t="s">
        <v>281</v>
      </c>
      <c r="Y4" s="190" t="s">
        <v>282</v>
      </c>
      <c r="Z4" s="190" t="s">
        <v>283</v>
      </c>
      <c r="AA4" s="190" t="s">
        <v>284</v>
      </c>
      <c r="AB4" s="190" t="s">
        <v>285</v>
      </c>
      <c r="AC4" s="190" t="s">
        <v>286</v>
      </c>
      <c r="AD4" s="190" t="s">
        <v>287</v>
      </c>
      <c r="AE4" s="190" t="s">
        <v>288</v>
      </c>
      <c r="AF4" s="190" t="s">
        <v>289</v>
      </c>
      <c r="AG4" s="189" t="s">
        <v>290</v>
      </c>
      <c r="AH4" s="189"/>
      <c r="AI4" s="189"/>
      <c r="AJ4" s="195" t="s">
        <v>291</v>
      </c>
      <c r="AK4" s="196"/>
      <c r="AL4" s="189" t="s">
        <v>292</v>
      </c>
      <c r="AM4" s="189"/>
      <c r="AN4" s="189" t="s">
        <v>293</v>
      </c>
      <c r="AO4" s="189"/>
      <c r="AP4" s="189" t="s">
        <v>294</v>
      </c>
      <c r="AQ4" s="189"/>
      <c r="AR4" s="189" t="s">
        <v>295</v>
      </c>
      <c r="AS4" s="189"/>
      <c r="AT4" s="190" t="s">
        <v>296</v>
      </c>
      <c r="AU4" s="190" t="s">
        <v>297</v>
      </c>
      <c r="AV4" s="190" t="s">
        <v>298</v>
      </c>
      <c r="AW4" s="190" t="s">
        <v>266</v>
      </c>
      <c r="AX4" s="190" t="s">
        <v>299</v>
      </c>
      <c r="AY4" s="190" t="s">
        <v>266</v>
      </c>
      <c r="AZ4" s="190" t="s">
        <v>300</v>
      </c>
      <c r="BA4" s="190" t="s">
        <v>266</v>
      </c>
    </row>
    <row r="5" spans="1:70" s="68" customFormat="1" ht="84" x14ac:dyDescent="0.2">
      <c r="A5" s="193"/>
      <c r="B5" s="193"/>
      <c r="C5" s="190"/>
      <c r="D5" s="190"/>
      <c r="E5" s="190"/>
      <c r="F5" s="190"/>
      <c r="G5" s="190"/>
      <c r="H5" s="190"/>
      <c r="I5" s="190"/>
      <c r="J5" s="190"/>
      <c r="K5" s="190"/>
      <c r="L5" s="190"/>
      <c r="M5" s="190"/>
      <c r="N5" s="190"/>
      <c r="O5" s="72" t="s">
        <v>301</v>
      </c>
      <c r="P5" s="72" t="s">
        <v>302</v>
      </c>
      <c r="Q5" s="72" t="s">
        <v>303</v>
      </c>
      <c r="R5" s="72" t="s">
        <v>304</v>
      </c>
      <c r="S5" s="190"/>
      <c r="T5" s="190"/>
      <c r="U5" s="190"/>
      <c r="V5" s="190"/>
      <c r="W5" s="190"/>
      <c r="X5" s="190"/>
      <c r="Y5" s="190"/>
      <c r="Z5" s="190"/>
      <c r="AA5" s="190"/>
      <c r="AB5" s="190"/>
      <c r="AC5" s="190"/>
      <c r="AD5" s="190"/>
      <c r="AE5" s="190"/>
      <c r="AF5" s="190"/>
      <c r="AG5" s="72" t="s">
        <v>305</v>
      </c>
      <c r="AH5" s="72" t="s">
        <v>306</v>
      </c>
      <c r="AI5" s="72" t="s">
        <v>307</v>
      </c>
      <c r="AJ5" s="72" t="s">
        <v>308</v>
      </c>
      <c r="AK5" s="72" t="s">
        <v>309</v>
      </c>
      <c r="AL5" s="72" t="s">
        <v>310</v>
      </c>
      <c r="AM5" s="72" t="s">
        <v>311</v>
      </c>
      <c r="AN5" s="72" t="s">
        <v>312</v>
      </c>
      <c r="AO5" s="72" t="s">
        <v>174</v>
      </c>
      <c r="AP5" s="72" t="s">
        <v>313</v>
      </c>
      <c r="AQ5" s="72" t="s">
        <v>266</v>
      </c>
      <c r="AR5" s="72" t="s">
        <v>314</v>
      </c>
      <c r="AS5" s="72" t="s">
        <v>315</v>
      </c>
      <c r="AT5" s="190"/>
      <c r="AU5" s="190"/>
      <c r="AV5" s="190"/>
      <c r="AW5" s="190"/>
      <c r="AX5" s="190"/>
      <c r="AY5" s="190"/>
      <c r="AZ5" s="190"/>
      <c r="BA5" s="190"/>
      <c r="BG5" s="69"/>
      <c r="BH5" s="69"/>
      <c r="BI5" s="69"/>
      <c r="BJ5" s="69"/>
      <c r="BK5" s="69"/>
      <c r="BL5" s="69"/>
      <c r="BM5" s="69"/>
      <c r="BN5" s="69"/>
      <c r="BO5" s="69"/>
      <c r="BP5" s="69"/>
      <c r="BQ5" s="69"/>
      <c r="BR5" s="69"/>
    </row>
    <row r="6" spans="1:70" s="68" customFormat="1" ht="12" x14ac:dyDescent="0.2">
      <c r="A6" s="189"/>
      <c r="B6" s="189"/>
      <c r="C6" s="74" t="s">
        <v>143</v>
      </c>
      <c r="D6" s="74" t="s">
        <v>143</v>
      </c>
      <c r="E6" s="74" t="s">
        <v>143</v>
      </c>
      <c r="F6" s="74" t="s">
        <v>143</v>
      </c>
      <c r="G6" s="74" t="s">
        <v>316</v>
      </c>
      <c r="H6" s="74" t="s">
        <v>143</v>
      </c>
      <c r="I6" s="74" t="s">
        <v>316</v>
      </c>
      <c r="J6" s="74" t="s">
        <v>143</v>
      </c>
      <c r="K6" s="74" t="s">
        <v>143</v>
      </c>
      <c r="L6" s="74" t="s">
        <v>143</v>
      </c>
      <c r="M6" s="74" t="s">
        <v>143</v>
      </c>
      <c r="N6" s="74" t="s">
        <v>317</v>
      </c>
      <c r="O6" s="74" t="s">
        <v>317</v>
      </c>
      <c r="P6" s="74" t="s">
        <v>317</v>
      </c>
      <c r="Q6" s="74" t="s">
        <v>317</v>
      </c>
      <c r="R6" s="74" t="s">
        <v>317</v>
      </c>
      <c r="S6" s="74" t="s">
        <v>317</v>
      </c>
      <c r="T6" s="74" t="s">
        <v>317</v>
      </c>
      <c r="U6" s="74" t="s">
        <v>143</v>
      </c>
      <c r="V6" s="74" t="s">
        <v>143</v>
      </c>
      <c r="W6" s="74" t="s">
        <v>143</v>
      </c>
      <c r="X6" s="72" t="s">
        <v>318</v>
      </c>
      <c r="Y6" s="72" t="s">
        <v>318</v>
      </c>
      <c r="Z6" s="72" t="s">
        <v>318</v>
      </c>
      <c r="AA6" s="72" t="s">
        <v>318</v>
      </c>
      <c r="AB6" s="72" t="s">
        <v>318</v>
      </c>
      <c r="AC6" s="74" t="s">
        <v>143</v>
      </c>
      <c r="AD6" s="74" t="s">
        <v>316</v>
      </c>
      <c r="AE6" s="74" t="s">
        <v>143</v>
      </c>
      <c r="AF6" s="74" t="s">
        <v>143</v>
      </c>
      <c r="AG6" s="74" t="s">
        <v>290</v>
      </c>
      <c r="AH6" s="74" t="s">
        <v>316</v>
      </c>
      <c r="AI6" s="74" t="s">
        <v>316</v>
      </c>
      <c r="AJ6" s="74" t="s">
        <v>319</v>
      </c>
      <c r="AK6" s="74" t="s">
        <v>316</v>
      </c>
      <c r="AL6" s="74" t="s">
        <v>320</v>
      </c>
      <c r="AM6" s="74" t="s">
        <v>143</v>
      </c>
      <c r="AN6" s="74" t="s">
        <v>320</v>
      </c>
      <c r="AO6" s="74" t="s">
        <v>143</v>
      </c>
      <c r="AP6" s="74" t="s">
        <v>143</v>
      </c>
      <c r="AQ6" s="74" t="s">
        <v>143</v>
      </c>
      <c r="AR6" s="74" t="s">
        <v>143</v>
      </c>
      <c r="AS6" s="74" t="s">
        <v>143</v>
      </c>
      <c r="AT6" s="74" t="s">
        <v>143</v>
      </c>
      <c r="AU6" s="74" t="s">
        <v>143</v>
      </c>
      <c r="AV6" s="74" t="s">
        <v>143</v>
      </c>
      <c r="AW6" s="74" t="s">
        <v>143</v>
      </c>
      <c r="AX6" s="74" t="s">
        <v>143</v>
      </c>
      <c r="AY6" s="74" t="s">
        <v>143</v>
      </c>
      <c r="AZ6" s="74" t="s">
        <v>143</v>
      </c>
      <c r="BA6" s="74" t="s">
        <v>143</v>
      </c>
    </row>
    <row r="7" spans="1:70" s="70" customFormat="1" ht="12" x14ac:dyDescent="0.2">
      <c r="A7" s="66"/>
      <c r="B7" s="66"/>
      <c r="C7" s="67">
        <v>1</v>
      </c>
      <c r="D7" s="67">
        <v>2</v>
      </c>
      <c r="E7" s="67">
        <v>3</v>
      </c>
      <c r="F7" s="67">
        <v>4</v>
      </c>
      <c r="G7" s="67">
        <v>5</v>
      </c>
      <c r="H7" s="67"/>
      <c r="I7" s="67">
        <v>6</v>
      </c>
      <c r="J7" s="67">
        <v>7</v>
      </c>
      <c r="K7" s="67">
        <v>8</v>
      </c>
      <c r="L7" s="67">
        <v>9</v>
      </c>
      <c r="M7" s="67">
        <v>10</v>
      </c>
      <c r="N7" s="67">
        <v>11</v>
      </c>
      <c r="O7" s="67">
        <v>12</v>
      </c>
      <c r="P7" s="67">
        <v>13</v>
      </c>
      <c r="Q7" s="67">
        <v>14</v>
      </c>
      <c r="R7" s="67">
        <v>15</v>
      </c>
      <c r="S7" s="67">
        <v>16</v>
      </c>
      <c r="T7" s="67">
        <v>17</v>
      </c>
      <c r="U7" s="67">
        <v>18</v>
      </c>
      <c r="V7" s="67">
        <v>19</v>
      </c>
      <c r="W7" s="67">
        <v>20</v>
      </c>
      <c r="X7" s="67">
        <v>21</v>
      </c>
      <c r="Y7" s="67">
        <v>22</v>
      </c>
      <c r="Z7" s="67">
        <v>23</v>
      </c>
      <c r="AA7" s="67">
        <v>24</v>
      </c>
      <c r="AB7" s="67">
        <v>25</v>
      </c>
      <c r="AC7" s="67">
        <v>26</v>
      </c>
      <c r="AD7" s="67">
        <v>27</v>
      </c>
      <c r="AE7" s="67">
        <v>28</v>
      </c>
      <c r="AF7" s="67">
        <v>29</v>
      </c>
      <c r="AG7" s="67">
        <v>30</v>
      </c>
      <c r="AH7" s="67">
        <v>31</v>
      </c>
      <c r="AI7" s="67">
        <v>32</v>
      </c>
      <c r="AJ7" s="67">
        <v>33</v>
      </c>
      <c r="AK7" s="67">
        <v>34</v>
      </c>
      <c r="AL7" s="67">
        <v>35</v>
      </c>
      <c r="AM7" s="67">
        <v>36</v>
      </c>
      <c r="AN7" s="67">
        <v>37</v>
      </c>
      <c r="AO7" s="67">
        <v>38</v>
      </c>
      <c r="AP7" s="67">
        <v>39</v>
      </c>
      <c r="AQ7" s="67">
        <v>40</v>
      </c>
      <c r="AR7" s="67">
        <v>41</v>
      </c>
      <c r="AS7" s="67">
        <v>42</v>
      </c>
      <c r="AT7" s="67">
        <v>43</v>
      </c>
      <c r="AU7" s="67">
        <v>44</v>
      </c>
      <c r="AV7" s="67">
        <v>45</v>
      </c>
      <c r="AW7" s="67">
        <v>46</v>
      </c>
      <c r="AX7" s="67">
        <v>47</v>
      </c>
      <c r="AY7" s="67">
        <v>48</v>
      </c>
      <c r="AZ7" s="67">
        <v>49</v>
      </c>
      <c r="BA7" s="67">
        <v>50</v>
      </c>
      <c r="BF7" s="71"/>
      <c r="BG7" s="71"/>
      <c r="BH7" s="71"/>
      <c r="BI7" s="71"/>
      <c r="BJ7" s="71"/>
      <c r="BK7" s="71"/>
      <c r="BL7" s="71"/>
      <c r="BM7" s="71"/>
      <c r="BN7" s="71"/>
      <c r="BO7" s="71"/>
      <c r="BP7" s="71"/>
      <c r="BQ7" s="71"/>
      <c r="BR7" s="71"/>
    </row>
    <row r="8" spans="1:70" x14ac:dyDescent="0.2">
      <c r="A8">
        <f>tencoso</f>
        <v>0</v>
      </c>
      <c r="B8" t="e">
        <f>loaidonvi</f>
        <v>#REF!</v>
      </c>
      <c r="C8" s="75" t="e">
        <f>TongsoCNVCLĐ</f>
        <v>#REF!</v>
      </c>
      <c r="D8" s="75" t="e">
        <f>TongsoCNVCLĐnu</f>
        <v>#REF!</v>
      </c>
      <c r="E8" s="75" t="e">
        <f>thieuvieclam</f>
        <v>#REF!</v>
      </c>
      <c r="F8" s="75" t="e">
        <f>nuthieuvieclam</f>
        <v>#REF!</v>
      </c>
      <c r="G8" s="75" t="e">
        <f>luong</f>
        <v>#REF!</v>
      </c>
      <c r="H8" s="75" t="e">
        <f>songuoitinhluong</f>
        <v>#REF!</v>
      </c>
      <c r="I8" s="75" t="e">
        <f>sotiendoanhnghiepnoluong</f>
        <v>#REF!</v>
      </c>
      <c r="J8" s="75" t="e">
        <f>hotronhao</f>
        <v>#REF!</v>
      </c>
      <c r="K8" s="75" t="e">
        <f>tuthuenha</f>
        <v>#REF!</v>
      </c>
      <c r="L8" s="75" t="e">
        <f>kyhopdonglaodong</f>
        <v>#REF!</v>
      </c>
      <c r="M8" s="75" t="e">
        <f>dongBHXH</f>
        <v>#REF!</v>
      </c>
      <c r="N8" s="75" t="e">
        <f>dinhcong</f>
        <v>#REF!</v>
      </c>
      <c r="O8" s="75" t="e">
        <f>vequyen</f>
        <v>#REF!</v>
      </c>
      <c r="P8" s="75" t="e">
        <f>veloiich</f>
        <v>#REF!</v>
      </c>
      <c r="Q8" s="75" t="e">
        <f>vequyenvaloiich</f>
        <v>#REF!</v>
      </c>
      <c r="R8" s="75" t="e">
        <f>nguyennhankhac</f>
        <v>#REF!</v>
      </c>
      <c r="S8" s="75" t="e">
        <f>tainan</f>
        <v>#REF!</v>
      </c>
      <c r="T8" s="75" t="e">
        <f>tainanchetnguoi</f>
        <v>#REF!</v>
      </c>
      <c r="U8" s="75" t="e">
        <f>songuoibitainan</f>
        <v>#REF!</v>
      </c>
      <c r="V8" s="75" t="e">
        <f>songuoichet</f>
        <v>#REF!</v>
      </c>
      <c r="W8" s="75" t="e">
        <f>songuoibenhnghenghiep</f>
        <v>#REF!</v>
      </c>
      <c r="X8" s="75" t="e">
        <f>kythoauoc</f>
        <v>#REF!</v>
      </c>
      <c r="Y8" s="75" t="e">
        <f>IF(OR(hoinghiCBCC="Có", hoinghinguoilaodong="Có"), "Có","Không")</f>
        <v>#REF!</v>
      </c>
      <c r="Z8" s="75" t="e">
        <f>doithoai</f>
        <v>#REF!</v>
      </c>
      <c r="AA8" s="75" t="e">
        <f>banthanhtra</f>
        <v>#REF!</v>
      </c>
      <c r="AB8" s="75" t="e">
        <f>coquychedanchu</f>
        <v>#REF!</v>
      </c>
      <c r="AC8" s="75" t="e">
        <f>thamhoikhokhansonguoi</f>
        <v>#REF!</v>
      </c>
      <c r="AD8" s="75" t="e">
        <f>thamhoikhokhansotien</f>
        <v>#REF!</v>
      </c>
      <c r="AE8" s="75" t="e">
        <f>khamsuckhoe</f>
        <v>#REF!</v>
      </c>
      <c r="AF8" s="75" t="e">
        <f>baoveloiichCNLD</f>
        <v>#REF!</v>
      </c>
      <c r="AG8" s="75" t="e">
        <f>sangkien</f>
        <v>#REF!</v>
      </c>
      <c r="AH8" s="75" t="e">
        <f>giatrilamloi</f>
        <v>#REF!</v>
      </c>
      <c r="AI8" s="75" t="e">
        <f>tienthuongsangkien</f>
        <v>#REF!</v>
      </c>
      <c r="AJ8" s="75" t="e">
        <f>congtrinh</f>
        <v>#REF!</v>
      </c>
      <c r="AK8" s="75" t="e">
        <f>giatricongtrinh</f>
        <v>#REF!</v>
      </c>
      <c r="AL8" s="75" t="e">
        <f>tuyentruyen</f>
        <v>#REF!</v>
      </c>
      <c r="AM8" s="75" t="e">
        <f>songuoidutuyentruyen</f>
        <v>#REF!</v>
      </c>
      <c r="AN8" s="75" t="e">
        <f>hoithao</f>
        <v>#REF!</v>
      </c>
      <c r="AO8" s="75" t="e">
        <f>sothamgiahoithao</f>
        <v>#REF!</v>
      </c>
      <c r="AP8" s="75" t="e">
        <f>hoctapsonguoi</f>
        <v>#REF!</v>
      </c>
      <c r="AQ8" s="75" t="e">
        <f>hoctapsonguoinu</f>
        <v>#REF!</v>
      </c>
      <c r="AR8" s="75" t="e">
        <f>gioithieudang</f>
        <v>#REF!</v>
      </c>
      <c r="AS8" s="75" t="e">
        <f>Ketnapdang</f>
        <v>#REF!</v>
      </c>
      <c r="AT8" s="75" t="e">
        <f>gioiviecnuoc_datdanhieu</f>
        <v>#REF!</v>
      </c>
      <c r="AU8" s="75" t="e">
        <f>bannucong</f>
        <v>#REF!</v>
      </c>
      <c r="AV8" s="75" t="e">
        <f>sodoanvien</f>
        <v>#REF!</v>
      </c>
      <c r="AW8" s="75" t="e">
        <f>sodoanviennu</f>
        <v>#REF!</v>
      </c>
      <c r="AX8" s="75">
        <f>canboCDchuyentrach</f>
        <v>0</v>
      </c>
      <c r="AY8" s="75">
        <f>nuchuyentrach</f>
        <v>0</v>
      </c>
      <c r="AZ8" s="75" t="e">
        <f>sokhongchuyentrach</f>
        <v>#REF!</v>
      </c>
      <c r="BA8" s="75" t="e">
        <f>sonukhongchuyentrach</f>
        <v>#REF!</v>
      </c>
    </row>
  </sheetData>
  <sheetProtection password="CA9C" sheet="1"/>
  <mergeCells count="57">
    <mergeCell ref="AZ4:AZ5"/>
    <mergeCell ref="BA4:BA5"/>
    <mergeCell ref="A6:B6"/>
    <mergeCell ref="AT4:AT5"/>
    <mergeCell ref="AU4:AU5"/>
    <mergeCell ref="AV4:AV5"/>
    <mergeCell ref="AW4:AW5"/>
    <mergeCell ref="AX4:AX5"/>
    <mergeCell ref="AY4:AY5"/>
    <mergeCell ref="AG4:AI4"/>
    <mergeCell ref="AJ4:AK4"/>
    <mergeCell ref="AL4:AM4"/>
    <mergeCell ref="AN4:AO4"/>
    <mergeCell ref="AP4:AQ4"/>
    <mergeCell ref="AR4:AS4"/>
    <mergeCell ref="AA4:AA5"/>
    <mergeCell ref="AB4:AB5"/>
    <mergeCell ref="AC4:AC5"/>
    <mergeCell ref="AD4:AD5"/>
    <mergeCell ref="AE4:AE5"/>
    <mergeCell ref="AF4:AF5"/>
    <mergeCell ref="Z4:Z5"/>
    <mergeCell ref="L4:L5"/>
    <mergeCell ref="M4:M5"/>
    <mergeCell ref="N4:N5"/>
    <mergeCell ref="O4:R4"/>
    <mergeCell ref="S4:S5"/>
    <mergeCell ref="T4:T5"/>
    <mergeCell ref="U4:U5"/>
    <mergeCell ref="V4:V5"/>
    <mergeCell ref="W4:W5"/>
    <mergeCell ref="X4:X5"/>
    <mergeCell ref="Y4:Y5"/>
    <mergeCell ref="AL3:AS3"/>
    <mergeCell ref="AT3:AU3"/>
    <mergeCell ref="AV3:BA3"/>
    <mergeCell ref="C4:C5"/>
    <mergeCell ref="D4:D5"/>
    <mergeCell ref="E4:E5"/>
    <mergeCell ref="F4:F5"/>
    <mergeCell ref="G4:G5"/>
    <mergeCell ref="H4:H5"/>
    <mergeCell ref="I4:I5"/>
    <mergeCell ref="L3:M3"/>
    <mergeCell ref="N3:R3"/>
    <mergeCell ref="S3:W3"/>
    <mergeCell ref="Y3:AB3"/>
    <mergeCell ref="AC3:AF3"/>
    <mergeCell ref="AG3:AK3"/>
    <mergeCell ref="J3:K3"/>
    <mergeCell ref="J4:J5"/>
    <mergeCell ref="K4:K5"/>
    <mergeCell ref="A3:A5"/>
    <mergeCell ref="B3:B5"/>
    <mergeCell ref="C3:D3"/>
    <mergeCell ref="E3:F3"/>
    <mergeCell ref="G3:I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F319"/>
  <sheetViews>
    <sheetView workbookViewId="0">
      <selection activeCell="E12" sqref="E12"/>
    </sheetView>
  </sheetViews>
  <sheetFormatPr defaultRowHeight="12.75" x14ac:dyDescent="0.2"/>
  <cols>
    <col min="1" max="1" width="4.42578125" style="135" customWidth="1"/>
    <col min="2" max="2" width="30.85546875" style="133" customWidth="1"/>
    <col min="3" max="3" width="12" customWidth="1"/>
    <col min="4" max="4" width="13.140625" customWidth="1"/>
    <col min="5" max="5" width="14.28515625" customWidth="1"/>
    <col min="6" max="6" width="21.140625" customWidth="1"/>
  </cols>
  <sheetData>
    <row r="9" spans="1:6" ht="16.5" customHeight="1" x14ac:dyDescent="0.2">
      <c r="A9" s="136" t="str">
        <f>BCTLD!A9</f>
        <v>TT</v>
      </c>
      <c r="B9" s="137" t="str">
        <f>BCTLD!B9</f>
        <v>Nội dung</v>
      </c>
      <c r="C9" s="138" t="str">
        <f>BCTLD!C9</f>
        <v>Đơn vị tính</v>
      </c>
      <c r="D9" s="138" t="s">
        <v>564</v>
      </c>
      <c r="E9" s="138" t="str">
        <f>BCTLD!D9</f>
        <v>Số lượng</v>
      </c>
      <c r="F9" s="138" t="str">
        <f>BCTLD!E9</f>
        <v>Ghi chú</v>
      </c>
    </row>
    <row r="10" spans="1:6" ht="42.75" x14ac:dyDescent="0.2">
      <c r="A10" s="139" t="str">
        <f>BCTLD!A10</f>
        <v>I</v>
      </c>
      <c r="B10" s="140" t="str">
        <f>BCTLD!B10</f>
        <v>Tình hình CNVCLĐ và việc thực hiện một số chính sách quan trọng đối với người lao động</v>
      </c>
      <c r="C10" s="141">
        <f>BCTLD!C10</f>
        <v>0</v>
      </c>
      <c r="D10" s="141"/>
      <c r="E10" s="141">
        <f>BCTLD!D11</f>
        <v>0</v>
      </c>
      <c r="F10" s="141"/>
    </row>
    <row r="11" spans="1:6" ht="14.25" x14ac:dyDescent="0.2">
      <c r="A11" s="139" t="str">
        <f>BCTLD!A11</f>
        <v>1.</v>
      </c>
      <c r="B11" s="140" t="str">
        <f>BCTLD!B11</f>
        <v>Số DN nợ lương người lao động</v>
      </c>
      <c r="C11" s="141" t="str">
        <f>BCTLD!C11</f>
        <v>DN</v>
      </c>
      <c r="D11" s="141"/>
      <c r="E11" s="141">
        <f>BCTLD!D12</f>
        <v>0</v>
      </c>
      <c r="F11" s="141"/>
    </row>
    <row r="12" spans="1:6" ht="28.5" x14ac:dyDescent="0.2">
      <c r="A12" s="139">
        <f>BCTLD!A12</f>
        <v>0</v>
      </c>
      <c r="B12" s="140" t="str">
        <f>BCTLD!B12</f>
        <v>Số tiền lương DN nợ người lao động</v>
      </c>
      <c r="C12" s="141" t="str">
        <f>BCTLD!C12</f>
        <v>triệu đồng</v>
      </c>
      <c r="D12" s="141"/>
      <c r="E12" s="141">
        <f>BCTLD!D13</f>
        <v>0</v>
      </c>
      <c r="F12" s="141"/>
    </row>
    <row r="13" spans="1:6" ht="28.5" x14ac:dyDescent="0.2">
      <c r="A13" s="139" t="str">
        <f>BCTLD!A13</f>
        <v>2.</v>
      </c>
      <c r="B13" s="140" t="str">
        <f>BCTLD!B13</f>
        <v>Số DN nợ đóng BHXH, BHYT, BHTN</v>
      </c>
      <c r="C13" s="141" t="str">
        <f>BCTLD!C13</f>
        <v>DN</v>
      </c>
      <c r="D13" s="141"/>
      <c r="E13" s="141">
        <f>BCTLD!D14</f>
        <v>0</v>
      </c>
      <c r="F13" s="141"/>
    </row>
    <row r="14" spans="1:6" ht="28.5" x14ac:dyDescent="0.2">
      <c r="A14" s="139">
        <f>BCTLD!A14</f>
        <v>0</v>
      </c>
      <c r="B14" s="140" t="str">
        <f>BCTLD!B14</f>
        <v>Số tiền DN nợ đóng BHXH, BHYT, BHTN</v>
      </c>
      <c r="C14" s="141" t="str">
        <f>BCTLD!C14</f>
        <v>triệu đồng</v>
      </c>
      <c r="D14" s="141"/>
      <c r="E14" s="141">
        <f>BCTLD!D15</f>
        <v>0</v>
      </c>
      <c r="F14" s="141"/>
    </row>
    <row r="15" spans="1:6" ht="42.75" x14ac:dyDescent="0.2">
      <c r="A15" s="139" t="str">
        <f>BCTLD!A15</f>
        <v>3.</v>
      </c>
      <c r="B15" s="140" t="str">
        <f>BCTLD!B15</f>
        <v>Số vụ tranh chấp lao động tập thể, đình công đã xẩy ra. Trong đó:</v>
      </c>
      <c r="C15" s="141" t="str">
        <f>BCTLD!C15</f>
        <v>vụ</v>
      </c>
      <c r="D15" s="141"/>
      <c r="E15" s="141">
        <f>BCTLD!D16</f>
        <v>0</v>
      </c>
      <c r="F15" s="141"/>
    </row>
    <row r="16" spans="1:6" ht="14.25" x14ac:dyDescent="0.2">
      <c r="A16" s="139">
        <f>BCTLD!A16</f>
        <v>0</v>
      </c>
      <c r="B16" s="140" t="str">
        <f>BCTLD!B16</f>
        <v>+ Doanh nghiệp nhà nước</v>
      </c>
      <c r="C16" s="141" t="str">
        <f>BCTLD!C16</f>
        <v>vụ</v>
      </c>
      <c r="D16" s="141"/>
      <c r="E16" s="141">
        <f>BCTLD!D17</f>
        <v>0</v>
      </c>
      <c r="F16" s="141"/>
    </row>
    <row r="17" spans="1:6" ht="14.25" x14ac:dyDescent="0.2">
      <c r="A17" s="139">
        <f>BCTLD!A17</f>
        <v>0</v>
      </c>
      <c r="B17" s="140" t="str">
        <f>BCTLD!B17</f>
        <v>+ Doanh nghiệp ngoài nhà nước</v>
      </c>
      <c r="C17" s="141" t="str">
        <f>BCTLD!C17</f>
        <v>vụ</v>
      </c>
      <c r="D17" s="141"/>
      <c r="E17" s="141">
        <f>BCTLD!D18</f>
        <v>0</v>
      </c>
      <c r="F17" s="141"/>
    </row>
    <row r="18" spans="1:6" ht="28.5" x14ac:dyDescent="0.2">
      <c r="A18" s="139">
        <f>BCTLD!A18</f>
        <v>0</v>
      </c>
      <c r="B18" s="140" t="str">
        <f>BCTLD!B18</f>
        <v>+ Doanh nghiệp có vốn đầu tư nước ngoài</v>
      </c>
      <c r="C18" s="141" t="str">
        <f>BCTLD!C18</f>
        <v>vụ</v>
      </c>
      <c r="D18" s="141"/>
      <c r="E18" s="141">
        <f>BCTLD!D19</f>
        <v>0</v>
      </c>
      <c r="F18" s="141"/>
    </row>
    <row r="19" spans="1:6" ht="14.25" x14ac:dyDescent="0.2">
      <c r="A19" s="139" t="str">
        <f>BCTLD!A19</f>
        <v>4.</v>
      </c>
      <c r="B19" s="140" t="str">
        <f>BCTLD!B19</f>
        <v>Số vụ tai nạn lao động. Trong đó:</v>
      </c>
      <c r="C19" s="141" t="str">
        <f>BCTLD!C19</f>
        <v>vụ</v>
      </c>
      <c r="D19" s="141"/>
      <c r="E19" s="141">
        <f>BCTLD!D20</f>
        <v>0</v>
      </c>
      <c r="F19" s="141"/>
    </row>
    <row r="20" spans="1:6" ht="14.25" x14ac:dyDescent="0.2">
      <c r="A20" s="139">
        <f>BCTLD!A20</f>
        <v>0</v>
      </c>
      <c r="B20" s="140" t="str">
        <f>BCTLD!B20</f>
        <v>+ Doanh nghiệp có công đoàn</v>
      </c>
      <c r="C20" s="141" t="str">
        <f>BCTLD!C20</f>
        <v>vụ</v>
      </c>
      <c r="D20" s="141"/>
      <c r="E20" s="141">
        <f>BCTLD!D21</f>
        <v>0</v>
      </c>
      <c r="F20" s="141"/>
    </row>
    <row r="21" spans="1:6" ht="28.5" x14ac:dyDescent="0.2">
      <c r="A21" s="139">
        <f>BCTLD!A21</f>
        <v>0</v>
      </c>
      <c r="B21" s="140" t="str">
        <f>BCTLD!B21</f>
        <v>+ Doanh nghiệp không có công đoàn</v>
      </c>
      <c r="C21" s="141" t="str">
        <f>BCTLD!C21</f>
        <v>vụ</v>
      </c>
      <c r="D21" s="141"/>
      <c r="E21" s="141">
        <f>BCTLD!D22</f>
        <v>0</v>
      </c>
      <c r="F21" s="141"/>
    </row>
    <row r="22" spans="1:6" ht="28.5" x14ac:dyDescent="0.2">
      <c r="A22" s="139">
        <f>BCTLD!A22</f>
        <v>0</v>
      </c>
      <c r="B22" s="140" t="str">
        <f>BCTLD!B22</f>
        <v>Số người bị tai nạn lao động. Trong đó:</v>
      </c>
      <c r="C22" s="141" t="str">
        <f>BCTLD!C22</f>
        <v>người</v>
      </c>
      <c r="D22" s="141"/>
      <c r="E22" s="141">
        <f>BCTLD!D23</f>
        <v>0</v>
      </c>
      <c r="F22" s="141"/>
    </row>
    <row r="23" spans="1:6" ht="14.25" x14ac:dyDescent="0.2">
      <c r="A23" s="139">
        <f>BCTLD!A23</f>
        <v>0</v>
      </c>
      <c r="B23" s="140" t="str">
        <f>BCTLD!B23</f>
        <v>+ Doanh nghiệp có công đoàn</v>
      </c>
      <c r="C23" s="141" t="str">
        <f>BCTLD!C23</f>
        <v>người</v>
      </c>
      <c r="D23" s="141"/>
      <c r="E23" s="141">
        <f>BCTLD!D24</f>
        <v>0</v>
      </c>
      <c r="F23" s="141"/>
    </row>
    <row r="24" spans="1:6" ht="28.5" x14ac:dyDescent="0.2">
      <c r="A24" s="139">
        <f>BCTLD!A24</f>
        <v>0</v>
      </c>
      <c r="B24" s="140" t="str">
        <f>BCTLD!B24</f>
        <v>+ Doanh nghiệp không có công đoàn</v>
      </c>
      <c r="C24" s="141" t="str">
        <f>BCTLD!C24</f>
        <v>người</v>
      </c>
      <c r="D24" s="141"/>
      <c r="E24" s="141">
        <f>BCTLD!D25</f>
        <v>0</v>
      </c>
      <c r="F24" s="141"/>
    </row>
    <row r="25" spans="1:6" ht="28.5" x14ac:dyDescent="0.2">
      <c r="A25" s="139">
        <f>BCTLD!A25</f>
        <v>0</v>
      </c>
      <c r="B25" s="140" t="str">
        <f>BCTLD!B25</f>
        <v>Số vụ tai nạn lao động chết người. Trong đó:</v>
      </c>
      <c r="C25" s="141" t="str">
        <f>BCTLD!C25</f>
        <v>vụ</v>
      </c>
      <c r="D25" s="141"/>
      <c r="E25" s="141">
        <f>BCTLD!D26</f>
        <v>0</v>
      </c>
      <c r="F25" s="141"/>
    </row>
    <row r="26" spans="1:6" ht="14.25" x14ac:dyDescent="0.2">
      <c r="A26" s="139">
        <f>BCTLD!A26</f>
        <v>0</v>
      </c>
      <c r="B26" s="140" t="str">
        <f>BCTLD!B26</f>
        <v>+ Doanh nghiệp có công đoàn</v>
      </c>
      <c r="C26" s="141" t="str">
        <f>BCTLD!C26</f>
        <v>vụ</v>
      </c>
      <c r="D26" s="141"/>
      <c r="E26" s="141">
        <f>BCTLD!D27</f>
        <v>0</v>
      </c>
      <c r="F26" s="141"/>
    </row>
    <row r="27" spans="1:6" ht="28.5" x14ac:dyDescent="0.2">
      <c r="A27" s="139">
        <f>BCTLD!A27</f>
        <v>0</v>
      </c>
      <c r="B27" s="140" t="str">
        <f>BCTLD!B27</f>
        <v>+ Doanh nghiệp không có công đoàn</v>
      </c>
      <c r="C27" s="141" t="str">
        <f>BCTLD!C27</f>
        <v>vụ</v>
      </c>
      <c r="D27" s="141"/>
      <c r="E27" s="141">
        <f>BCTLD!D28</f>
        <v>0</v>
      </c>
      <c r="F27" s="141"/>
    </row>
    <row r="28" spans="1:6" ht="28.5" x14ac:dyDescent="0.2">
      <c r="A28" s="139">
        <f>BCTLD!A28</f>
        <v>0</v>
      </c>
      <c r="B28" s="140" t="str">
        <f>BCTLD!B28</f>
        <v>Số người chết vì tai nạn lao động. Trong đó:</v>
      </c>
      <c r="C28" s="141" t="str">
        <f>BCTLD!C28</f>
        <v>người</v>
      </c>
      <c r="D28" s="141"/>
      <c r="E28" s="141">
        <f>BCTLD!D29</f>
        <v>0</v>
      </c>
      <c r="F28" s="141"/>
    </row>
    <row r="29" spans="1:6" ht="14.25" x14ac:dyDescent="0.2">
      <c r="A29" s="139">
        <f>BCTLD!A29</f>
        <v>0</v>
      </c>
      <c r="B29" s="140" t="str">
        <f>BCTLD!B29</f>
        <v>+ Doanh nghiệp có công đoàn</v>
      </c>
      <c r="C29" s="141" t="str">
        <f>BCTLD!C29</f>
        <v>người</v>
      </c>
      <c r="D29" s="141"/>
      <c r="E29" s="141">
        <f>BCTLD!D30</f>
        <v>0</v>
      </c>
      <c r="F29" s="141"/>
    </row>
    <row r="30" spans="1:6" ht="28.5" x14ac:dyDescent="0.2">
      <c r="A30" s="139">
        <f>BCTLD!A30</f>
        <v>0</v>
      </c>
      <c r="B30" s="140" t="str">
        <f>BCTLD!B30</f>
        <v>+ Doanh nghiệp không có công đoàn</v>
      </c>
      <c r="C30" s="141" t="str">
        <f>BCTLD!C30</f>
        <v>người</v>
      </c>
      <c r="D30" s="141"/>
      <c r="E30" s="141">
        <f>BCTLD!D31</f>
        <v>0</v>
      </c>
      <c r="F30" s="141"/>
    </row>
    <row r="31" spans="1:6" ht="28.5" x14ac:dyDescent="0.2">
      <c r="A31" s="139" t="str">
        <f>BCTLD!A31</f>
        <v>5.</v>
      </c>
      <c r="B31" s="140" t="str">
        <f>BCTLD!B31</f>
        <v>Số người mắc bệnh nghề nghiệp. Trong đó:</v>
      </c>
      <c r="C31" s="141" t="str">
        <f>BCTLD!C31</f>
        <v>người</v>
      </c>
      <c r="D31" s="141"/>
      <c r="E31" s="141">
        <f>BCTLD!D32</f>
        <v>0</v>
      </c>
      <c r="F31" s="141"/>
    </row>
    <row r="32" spans="1:6" ht="28.5" x14ac:dyDescent="0.2">
      <c r="A32" s="139">
        <f>BCTLD!A32</f>
        <v>0</v>
      </c>
      <c r="B32" s="140" t="str">
        <f>BCTLD!B32</f>
        <v>+ Số người mắc mới trong kỳ báo cáo</v>
      </c>
      <c r="C32" s="141" t="str">
        <f>BCTLD!C32</f>
        <v>người</v>
      </c>
      <c r="D32" s="141"/>
      <c r="E32" s="141">
        <f>BCTLD!D33</f>
        <v>0</v>
      </c>
      <c r="F32" s="141"/>
    </row>
    <row r="33" spans="1:6" ht="28.5" x14ac:dyDescent="0.2">
      <c r="A33" s="139" t="str">
        <f>BCTLD!A33</f>
        <v>6</v>
      </c>
      <c r="B33" s="140" t="str">
        <f>BCTLD!B33</f>
        <v>Số DN có thành lập mạng lưới an toàn vệ sinh viên</v>
      </c>
      <c r="C33" s="141" t="str">
        <f>BCTLD!C33</f>
        <v>DN</v>
      </c>
      <c r="D33" s="141"/>
      <c r="E33" s="141">
        <f>BCTLD!D34</f>
        <v>0</v>
      </c>
      <c r="F33" s="141"/>
    </row>
    <row r="34" spans="1:6" ht="14.25" x14ac:dyDescent="0.2">
      <c r="A34" s="139">
        <f>BCTLD!A34</f>
        <v>0</v>
      </c>
      <c r="B34" s="140" t="str">
        <f>BCTLD!B34</f>
        <v>Số an toàn vệ sinh viên</v>
      </c>
      <c r="C34" s="141" t="str">
        <f>BCTLD!C34</f>
        <v>người</v>
      </c>
      <c r="D34" s="141"/>
      <c r="E34" s="141">
        <f>BCTLD!D35</f>
        <v>0</v>
      </c>
      <c r="F34" s="141"/>
    </row>
    <row r="35" spans="1:6" ht="42.75" x14ac:dyDescent="0.2">
      <c r="A35" s="139" t="str">
        <f>BCTLD!A35</f>
        <v>II</v>
      </c>
      <c r="B35" s="140" t="str">
        <f>BCTLD!B35</f>
        <v>Đại diện chăm lo, bảo vệ quyền, lợi ích hợp pháp, chính đáng của người lao động</v>
      </c>
      <c r="C35" s="141">
        <f>BCTLD!C35</f>
        <v>0</v>
      </c>
      <c r="D35" s="141"/>
      <c r="E35" s="141">
        <f>BCTLD!D36</f>
        <v>0</v>
      </c>
      <c r="F35" s="141"/>
    </row>
    <row r="36" spans="1:6" ht="28.5" x14ac:dyDescent="0.2">
      <c r="A36" s="139" t="str">
        <f>BCTLD!A36</f>
        <v>7.</v>
      </c>
      <c r="B36" s="140" t="str">
        <f>BCTLD!B36</f>
        <v>Số doanh nghiệp có thoả ước lao động tập thể</v>
      </c>
      <c r="C36" s="141" t="str">
        <f>BCTLD!C36</f>
        <v>DN</v>
      </c>
      <c r="D36" s="141"/>
      <c r="E36" s="141">
        <f>BCTLD!D37</f>
        <v>0</v>
      </c>
      <c r="F36" s="141"/>
    </row>
    <row r="37" spans="1:6" ht="14.25" x14ac:dyDescent="0.2">
      <c r="A37" s="139">
        <f>BCTLD!A37</f>
        <v>0</v>
      </c>
      <c r="B37" s="140" t="str">
        <f>BCTLD!B37</f>
        <v>+ Doanh nghiệp nhà nước</v>
      </c>
      <c r="C37" s="141" t="str">
        <f>BCTLD!C37</f>
        <v>DN</v>
      </c>
      <c r="D37" s="141"/>
      <c r="E37" s="141">
        <f>BCTLD!D38</f>
        <v>0</v>
      </c>
      <c r="F37" s="141"/>
    </row>
    <row r="38" spans="1:6" ht="14.25" x14ac:dyDescent="0.2">
      <c r="A38" s="139">
        <f>BCTLD!A38</f>
        <v>0</v>
      </c>
      <c r="B38" s="140" t="str">
        <f>BCTLD!B38</f>
        <v>+ DN ngoài nhà nước</v>
      </c>
      <c r="C38" s="141" t="str">
        <f>BCTLD!C38</f>
        <v>DN</v>
      </c>
      <c r="D38" s="141"/>
      <c r="E38" s="141">
        <f>BCTLD!D39</f>
        <v>0</v>
      </c>
      <c r="F38" s="141"/>
    </row>
    <row r="39" spans="1:6" ht="14.25" x14ac:dyDescent="0.2">
      <c r="A39" s="139">
        <f>BCTLD!A39</f>
        <v>0</v>
      </c>
      <c r="B39" s="140" t="str">
        <f>BCTLD!B39</f>
        <v>+ DN có vốn đầu tư nước ngoài</v>
      </c>
      <c r="C39" s="141" t="str">
        <f>BCTLD!C39</f>
        <v>DN</v>
      </c>
      <c r="D39" s="141"/>
      <c r="E39" s="141">
        <f>BCTLD!D40</f>
        <v>0</v>
      </c>
      <c r="F39" s="141"/>
    </row>
    <row r="40" spans="1:6" ht="42.75" x14ac:dyDescent="0.2">
      <c r="A40" s="139" t="str">
        <f>BCTLD!A40</f>
        <v>8.</v>
      </c>
      <c r="B40" s="140" t="str">
        <f>BCTLD!B40</f>
        <v>Tổng số cơ quan, đơn vị thuộc đối tượng tổ chức hội nghị CB,CC,VC</v>
      </c>
      <c r="C40" s="141" t="str">
        <f>BCTLD!C40</f>
        <v>đơn vị</v>
      </c>
      <c r="D40" s="141"/>
      <c r="E40" s="141">
        <f>BCTLD!D41</f>
        <v>0</v>
      </c>
      <c r="F40" s="141"/>
    </row>
    <row r="41" spans="1:6" ht="42.75" x14ac:dyDescent="0.2">
      <c r="A41" s="139">
        <f>BCTLD!A41</f>
        <v>0</v>
      </c>
      <c r="B41" s="140" t="str">
        <f>BCTLD!B41</f>
        <v>Số cơ quan, đơn vị thuộc đối tượng đã tổ chức hội nghị CB,CC,VC</v>
      </c>
      <c r="C41" s="141" t="str">
        <f>BCTLD!C41</f>
        <v>đơn vị</v>
      </c>
      <c r="D41" s="141"/>
      <c r="E41" s="141">
        <f>BCTLD!D42</f>
        <v>0</v>
      </c>
      <c r="F41" s="141"/>
    </row>
    <row r="42" spans="1:6" ht="28.5" x14ac:dyDescent="0.2">
      <c r="A42" s="139" t="str">
        <f>BCTLD!A42</f>
        <v>9.</v>
      </c>
      <c r="B42" s="140" t="str">
        <f>BCTLD!B42</f>
        <v>Số DN nhà nước đã tổ chức hội nghị NLĐ</v>
      </c>
      <c r="C42" s="141" t="str">
        <f>BCTLD!C42</f>
        <v>DN</v>
      </c>
      <c r="D42" s="141"/>
      <c r="E42" s="141">
        <f>BCTLD!D43</f>
        <v>0</v>
      </c>
      <c r="F42" s="141"/>
    </row>
    <row r="43" spans="1:6" ht="28.5" x14ac:dyDescent="0.2">
      <c r="A43" s="139">
        <f>BCTLD!A43</f>
        <v>0</v>
      </c>
      <c r="B43" s="140" t="str">
        <f>BCTLD!B43</f>
        <v>Số DN ngoài khu vực NN đã tổ chức hội nghị NLĐ</v>
      </c>
      <c r="C43" s="141" t="str">
        <f>BCTLD!C43</f>
        <v>DN</v>
      </c>
      <c r="D43" s="141"/>
      <c r="E43" s="141">
        <f>BCTLD!D44</f>
        <v>0</v>
      </c>
      <c r="F43" s="141"/>
    </row>
    <row r="44" spans="1:6" ht="28.5" x14ac:dyDescent="0.2">
      <c r="A44" s="139" t="str">
        <f>BCTLD!A44</f>
        <v>10.</v>
      </c>
      <c r="B44" s="140" t="str">
        <f>BCTLD!B44</f>
        <v>Số DN nhà nước đã tổ chức đối thoại tại nơi làm việc. Trong đó:</v>
      </c>
      <c r="C44" s="141" t="str">
        <f>BCTLD!C44</f>
        <v>DN</v>
      </c>
      <c r="D44" s="141"/>
      <c r="E44" s="141">
        <f>BCTLD!D45</f>
        <v>0</v>
      </c>
      <c r="F44" s="141"/>
    </row>
    <row r="45" spans="1:6" ht="14.25" x14ac:dyDescent="0.2">
      <c r="A45" s="139">
        <f>BCTLD!A45</f>
        <v>0</v>
      </c>
      <c r="B45" s="140" t="str">
        <f>BCTLD!B45</f>
        <v>+ Đối thoại định kỳ</v>
      </c>
      <c r="C45" s="141" t="str">
        <f>BCTLD!C45</f>
        <v>cuộc</v>
      </c>
      <c r="D45" s="141"/>
      <c r="E45" s="141">
        <f>BCTLD!D46</f>
        <v>0</v>
      </c>
      <c r="F45" s="141"/>
    </row>
    <row r="46" spans="1:6" ht="14.25" x14ac:dyDescent="0.2">
      <c r="A46" s="139">
        <f>BCTLD!A46</f>
        <v>0</v>
      </c>
      <c r="B46" s="140" t="str">
        <f>BCTLD!B46</f>
        <v>+ Đối thoại đột xuất</v>
      </c>
      <c r="C46" s="141" t="str">
        <f>BCTLD!C46</f>
        <v>cuộc</v>
      </c>
      <c r="D46" s="141"/>
      <c r="E46" s="141">
        <f>BCTLD!D47</f>
        <v>0</v>
      </c>
      <c r="F46" s="141"/>
    </row>
    <row r="47" spans="1:6" ht="42.75" x14ac:dyDescent="0.2">
      <c r="A47" s="139">
        <f>BCTLD!A47</f>
        <v>0</v>
      </c>
      <c r="B47" s="140" t="str">
        <f>BCTLD!B47</f>
        <v>Số DN ngoài khu vực nhà nước đã tổ chức đối thoại tại nơi làm việc. Trong đó:</v>
      </c>
      <c r="C47" s="141" t="str">
        <f>BCTLD!C47</f>
        <v>DN</v>
      </c>
      <c r="D47" s="141"/>
      <c r="E47" s="141">
        <f>BCTLD!D48</f>
        <v>0</v>
      </c>
      <c r="F47" s="141"/>
    </row>
    <row r="48" spans="1:6" ht="14.25" x14ac:dyDescent="0.2">
      <c r="A48" s="139">
        <f>BCTLD!A48</f>
        <v>0</v>
      </c>
      <c r="B48" s="140" t="str">
        <f>BCTLD!B48</f>
        <v>+ Đối thoại định kỳ</v>
      </c>
      <c r="C48" s="141" t="str">
        <f>BCTLD!C48</f>
        <v>cuộc</v>
      </c>
      <c r="D48" s="141"/>
      <c r="E48" s="141">
        <f>BCTLD!D49</f>
        <v>0</v>
      </c>
      <c r="F48" s="141"/>
    </row>
    <row r="49" spans="1:6" ht="14.25" x14ac:dyDescent="0.2">
      <c r="A49" s="139">
        <f>BCTLD!A49</f>
        <v>0</v>
      </c>
      <c r="B49" s="140" t="str">
        <f>BCTLD!B49</f>
        <v>+ Đối thoại đột xuất</v>
      </c>
      <c r="C49" s="141" t="str">
        <f>BCTLD!C49</f>
        <v>cuộc</v>
      </c>
      <c r="D49" s="141"/>
      <c r="E49" s="141">
        <f>BCTLD!D50</f>
        <v>0</v>
      </c>
      <c r="F49" s="141"/>
    </row>
    <row r="50" spans="1:6" ht="42.75" x14ac:dyDescent="0.2">
      <c r="A50" s="139" t="str">
        <f>BCTLD!A50</f>
        <v>11.</v>
      </c>
      <c r="B50" s="140" t="str">
        <f>BCTLD!B50</f>
        <v>Số cơ quan, đơn vị, doanh nghiệp đã xây dựng quy chế dân chủ ở cơ sở. Trong đó:</v>
      </c>
      <c r="C50" s="141" t="str">
        <f>BCTLD!C50</f>
        <v>đơn vị</v>
      </c>
      <c r="D50" s="141"/>
      <c r="E50" s="141">
        <f>BCTLD!D51</f>
        <v>0</v>
      </c>
      <c r="F50" s="141"/>
    </row>
    <row r="51" spans="1:6" ht="28.5" x14ac:dyDescent="0.2">
      <c r="A51" s="139">
        <f>BCTLD!A51</f>
        <v>0</v>
      </c>
      <c r="B51" s="140" t="str">
        <f>BCTLD!B51</f>
        <v>+ Cơ quan nhà nước, đơn vị sự nghiệp công lập</v>
      </c>
      <c r="C51" s="141" t="str">
        <f>BCTLD!C51</f>
        <v>đơn vị</v>
      </c>
      <c r="D51" s="141"/>
      <c r="E51" s="141">
        <f>BCTLD!D52</f>
        <v>0</v>
      </c>
      <c r="F51" s="141"/>
    </row>
    <row r="52" spans="1:6" ht="14.25" x14ac:dyDescent="0.2">
      <c r="A52" s="139">
        <f>BCTLD!A52</f>
        <v>0</v>
      </c>
      <c r="B52" s="140" t="str">
        <f>BCTLD!B52</f>
        <v>+ Doanh nghiệp nhà nước</v>
      </c>
      <c r="C52" s="141" t="str">
        <f>BCTLD!C52</f>
        <v>DN</v>
      </c>
      <c r="D52" s="141"/>
      <c r="E52" s="141">
        <f>BCTLD!D53</f>
        <v>0</v>
      </c>
      <c r="F52" s="141"/>
    </row>
    <row r="53" spans="1:6" ht="28.5" x14ac:dyDescent="0.2">
      <c r="A53" s="139">
        <f>BCTLD!A53</f>
        <v>0</v>
      </c>
      <c r="B53" s="140" t="str">
        <f>BCTLD!B53</f>
        <v>+ Doanh nghiệp ngoài khu vực nhà nước</v>
      </c>
      <c r="C53" s="141" t="str">
        <f>BCTLD!C53</f>
        <v>DN</v>
      </c>
      <c r="D53" s="141"/>
      <c r="E53" s="141">
        <f>BCTLD!D54</f>
        <v>0</v>
      </c>
      <c r="F53" s="141"/>
    </row>
    <row r="54" spans="1:6" ht="14.25" x14ac:dyDescent="0.2">
      <c r="A54" s="139" t="str">
        <f>BCTLD!A54</f>
        <v>12.</v>
      </c>
      <c r="B54" s="140" t="str">
        <f>BCTLD!B54</f>
        <v>Số người được tư vấn pháp luật</v>
      </c>
      <c r="C54" s="141" t="str">
        <f>BCTLD!C54</f>
        <v>lượt người</v>
      </c>
      <c r="D54" s="141"/>
      <c r="E54" s="141">
        <f>BCTLD!D55</f>
        <v>0</v>
      </c>
      <c r="F54" s="141"/>
    </row>
    <row r="55" spans="1:6" ht="14.25" x14ac:dyDescent="0.2">
      <c r="A55" s="139" t="str">
        <f>BCTLD!A55</f>
        <v>13.</v>
      </c>
      <c r="B55" s="140" t="str">
        <f>BCTLD!B55</f>
        <v>Số người được bảo vệ tại tòa án</v>
      </c>
      <c r="C55" s="141" t="str">
        <f>BCTLD!C55</f>
        <v>người</v>
      </c>
      <c r="D55" s="141"/>
      <c r="E55" s="141">
        <f>BCTLD!D56</f>
        <v>0</v>
      </c>
      <c r="F55" s="141"/>
    </row>
    <row r="56" spans="1:6" ht="42.75" x14ac:dyDescent="0.2">
      <c r="A56" s="139" t="str">
        <f>BCTLD!A56</f>
        <v>14.</v>
      </c>
      <c r="B56" s="140" t="str">
        <f>BCTLD!B56</f>
        <v>Giám sát, phản biện xã hội theo Quyết định 217-QĐ/TW của Bộ Chính trị</v>
      </c>
      <c r="C56" s="141" t="str">
        <f>BCTLD!C56</f>
        <v>cuộc</v>
      </c>
      <c r="D56" s="141"/>
      <c r="E56" s="141">
        <f>BCTLD!D57</f>
        <v>0</v>
      </c>
      <c r="F56" s="141"/>
    </row>
    <row r="57" spans="1:6" ht="14.25" x14ac:dyDescent="0.2">
      <c r="A57" s="139">
        <f>BCTLD!A57</f>
        <v>0</v>
      </c>
      <c r="B57" s="140" t="str">
        <f>BCTLD!B57</f>
        <v>+ Số cuộc CĐ chủ trì giám sát</v>
      </c>
      <c r="C57" s="141" t="str">
        <f>BCTLD!C57</f>
        <v>cuộc</v>
      </c>
      <c r="D57" s="141"/>
      <c r="E57" s="141">
        <f>BCTLD!D58</f>
        <v>0</v>
      </c>
      <c r="F57" s="141"/>
    </row>
    <row r="58" spans="1:6" ht="14.25" x14ac:dyDescent="0.2">
      <c r="A58" s="139">
        <f>BCTLD!A58</f>
        <v>0</v>
      </c>
      <c r="B58" s="140" t="str">
        <f>BCTLD!B58</f>
        <v>+ Số cuộc CĐ tham gia giám sát</v>
      </c>
      <c r="C58" s="141" t="str">
        <f>BCTLD!C58</f>
        <v>cuộc</v>
      </c>
      <c r="D58" s="141"/>
      <c r="E58" s="141">
        <f>BCTLD!D59</f>
        <v>0</v>
      </c>
      <c r="F58" s="141"/>
    </row>
    <row r="59" spans="1:6" ht="14.25" x14ac:dyDescent="0.2">
      <c r="A59" s="139">
        <f>BCTLD!A59</f>
        <v>0</v>
      </c>
      <c r="B59" s="140" t="str">
        <f>BCTLD!B59</f>
        <v>+ Số cuộc hội nghị phản biện</v>
      </c>
      <c r="C59" s="141" t="str">
        <f>BCTLD!C59</f>
        <v>cuộc</v>
      </c>
      <c r="D59" s="141"/>
      <c r="E59" s="141">
        <f>BCTLD!D60</f>
        <v>0</v>
      </c>
      <c r="F59" s="141"/>
    </row>
    <row r="60" spans="1:6" ht="42.75" x14ac:dyDescent="0.2">
      <c r="A60" s="139" t="str">
        <f>BCTLD!A60</f>
        <v>15.</v>
      </c>
      <c r="B60" s="140" t="str">
        <f>BCTLD!B60</f>
        <v>Số đoàn viên và người lao động có hoàn cảnh khó khăn được công đoàn hỗ trợ, thăm hỏi</v>
      </c>
      <c r="C60" s="141" t="str">
        <f>BCTLD!C60</f>
        <v>lượt người</v>
      </c>
      <c r="D60" s="141"/>
      <c r="E60" s="141">
        <f>BCTLD!D61</f>
        <v>0</v>
      </c>
      <c r="F60" s="141"/>
    </row>
    <row r="61" spans="1:6" ht="14.25" x14ac:dyDescent="0.2">
      <c r="A61" s="139">
        <f>BCTLD!A61</f>
        <v>0</v>
      </c>
      <c r="B61" s="140" t="str">
        <f>BCTLD!B61</f>
        <v>Số tiền hỗ trợ, thăm hỏi</v>
      </c>
      <c r="C61" s="141" t="str">
        <f>BCTLD!C61</f>
        <v>triệu đồng</v>
      </c>
      <c r="D61" s="141"/>
      <c r="E61" s="141">
        <f>BCTLD!D62</f>
        <v>0</v>
      </c>
      <c r="F61" s="141"/>
    </row>
    <row r="62" spans="1:6" ht="57" x14ac:dyDescent="0.2">
      <c r="A62" s="139">
        <f>BCTLD!A62</f>
        <v>0</v>
      </c>
      <c r="B62" s="140" t="str">
        <f>BCTLD!B62</f>
        <v>Số đoàn viên, người lao động được thụ hưởng chương trình “Phúc lợi cho đoàn viên và người lao động”</v>
      </c>
      <c r="C62" s="141" t="str">
        <f>BCTLD!C62</f>
        <v>lượt người</v>
      </c>
      <c r="D62" s="141"/>
      <c r="E62" s="141">
        <f>BCTLD!D63</f>
        <v>0</v>
      </c>
      <c r="F62" s="141"/>
    </row>
    <row r="63" spans="1:6" ht="14.25" x14ac:dyDescent="0.2">
      <c r="A63" s="139">
        <f>BCTLD!A63</f>
        <v>0</v>
      </c>
      <c r="B63" s="140" t="str">
        <f>BCTLD!B63</f>
        <v>Số tiền hưởng lợi</v>
      </c>
      <c r="C63" s="141" t="str">
        <f>BCTLD!C63</f>
        <v>triệu đồng</v>
      </c>
      <c r="D63" s="141"/>
      <c r="E63" s="141">
        <f>BCTLD!D64</f>
        <v>0</v>
      </c>
      <c r="F63" s="141"/>
    </row>
    <row r="64" spans="1:6" ht="42.75" x14ac:dyDescent="0.2">
      <c r="A64" s="139" t="str">
        <f>BCTLD!A64</f>
        <v>16.</v>
      </c>
      <c r="B64" s="140" t="str">
        <f>BCTLD!B64</f>
        <v>Quỹ xã hội công đoàn (do đoàn viên, NLĐ và các tổ chức, cá nhân đóng góp, tài trợ)</v>
      </c>
      <c r="C64" s="141" t="str">
        <f>BCTLD!C64</f>
        <v>người</v>
      </c>
      <c r="D64" s="141"/>
      <c r="E64" s="141">
        <f>BCTLD!D65</f>
        <v>0</v>
      </c>
      <c r="F64" s="141"/>
    </row>
    <row r="65" spans="1:6" ht="28.5" x14ac:dyDescent="0.2">
      <c r="A65" s="139">
        <f>BCTLD!A65</f>
        <v>0</v>
      </c>
      <c r="B65" s="140" t="str">
        <f>BCTLD!B65</f>
        <v>+ Số tiền vận động được trong kỳ báo cáo</v>
      </c>
      <c r="C65" s="141" t="str">
        <f>BCTLD!C65</f>
        <v>triệu đồng</v>
      </c>
      <c r="D65" s="141"/>
      <c r="E65" s="141">
        <f>BCTLD!D66</f>
        <v>0</v>
      </c>
      <c r="F65" s="141"/>
    </row>
    <row r="66" spans="1:6" ht="28.5" x14ac:dyDescent="0.2">
      <c r="A66" s="139">
        <f>BCTLD!A66</f>
        <v>0</v>
      </c>
      <c r="B66" s="140" t="str">
        <f>BCTLD!B66</f>
        <v>+ Hỗ trợ xây dựng, sửa chữa nhà “Mái ấm CĐ”</v>
      </c>
      <c r="C66" s="141" t="str">
        <f>BCTLD!C66</f>
        <v>nhà</v>
      </c>
      <c r="D66" s="141"/>
      <c r="E66" s="141">
        <f>BCTLD!D67</f>
        <v>0</v>
      </c>
      <c r="F66" s="141"/>
    </row>
    <row r="67" spans="1:6" ht="28.5" x14ac:dyDescent="0.2">
      <c r="A67" s="139">
        <f>BCTLD!A67</f>
        <v>0</v>
      </c>
      <c r="B67" s="140" t="str">
        <f>BCTLD!B67</f>
        <v>+ Số tiền hỗ trợ xây mới, sửa chữa</v>
      </c>
      <c r="C67" s="141" t="str">
        <f>BCTLD!C67</f>
        <v>triệu đồng</v>
      </c>
      <c r="D67" s="141"/>
      <c r="E67" s="141">
        <f>BCTLD!D68</f>
        <v>0</v>
      </c>
      <c r="F67" s="141"/>
    </row>
    <row r="68" spans="1:6" ht="28.5" x14ac:dyDescent="0.2">
      <c r="A68" s="139" t="str">
        <f>BCTLD!A68</f>
        <v>17.</v>
      </c>
      <c r="B68" s="140" t="str">
        <f>BCTLD!B68</f>
        <v>Quỹ trợ vốn (chương trình, dự án tài chính vi mô)</v>
      </c>
      <c r="C68" s="141" t="str">
        <f>BCTLD!C68</f>
        <v>cuộc</v>
      </c>
      <c r="D68" s="141"/>
      <c r="E68" s="141">
        <f>BCTLD!D69</f>
        <v>0</v>
      </c>
      <c r="F68" s="141"/>
    </row>
    <row r="69" spans="1:6" ht="28.5" x14ac:dyDescent="0.2">
      <c r="A69" s="139">
        <f>BCTLD!A69</f>
        <v>0</v>
      </c>
      <c r="B69" s="140" t="str">
        <f>BCTLD!B69</f>
        <v>+ Số vốn cho vay trong kỳ báo cáo</v>
      </c>
      <c r="C69" s="141" t="str">
        <f>BCTLD!C69</f>
        <v>triệu đồng</v>
      </c>
      <c r="D69" s="141"/>
      <c r="E69" s="141">
        <f>BCTLD!D70</f>
        <v>0</v>
      </c>
      <c r="F69" s="141"/>
    </row>
    <row r="70" spans="1:6" ht="14.25" x14ac:dyDescent="0.2">
      <c r="A70" s="139">
        <f>BCTLD!A70</f>
        <v>0</v>
      </c>
      <c r="B70" s="140" t="str">
        <f>BCTLD!B70</f>
        <v>+ Số người được cho vay</v>
      </c>
      <c r="C70" s="141" t="str">
        <f>BCTLD!C70</f>
        <v>người</v>
      </c>
      <c r="D70" s="141"/>
      <c r="E70" s="141">
        <f>BCTLD!D71</f>
        <v>0</v>
      </c>
      <c r="F70" s="141"/>
    </row>
    <row r="71" spans="1:6" ht="14.25" x14ac:dyDescent="0.2">
      <c r="A71" s="139" t="str">
        <f>BCTLD!A71</f>
        <v>18.</v>
      </c>
      <c r="B71" s="140" t="str">
        <f>BCTLD!B71</f>
        <v>Quỹ quốc gia về việc làm</v>
      </c>
      <c r="C71" s="141" t="str">
        <f>BCTLD!C71</f>
        <v>triệu đồng</v>
      </c>
      <c r="D71" s="141"/>
      <c r="E71" s="141">
        <f>BCTLD!D72</f>
        <v>0</v>
      </c>
      <c r="F71" s="141"/>
    </row>
    <row r="72" spans="1:6" ht="28.5" x14ac:dyDescent="0.2">
      <c r="A72" s="139">
        <f>BCTLD!A72</f>
        <v>0</v>
      </c>
      <c r="B72" s="140" t="str">
        <f>BCTLD!B72</f>
        <v>+ Số vốn cho vay trong kỳ báo cáo</v>
      </c>
      <c r="C72" s="141" t="str">
        <f>BCTLD!C72</f>
        <v>triệu đồng</v>
      </c>
      <c r="D72" s="141"/>
      <c r="E72" s="141">
        <f>BCTLD!D73</f>
        <v>0</v>
      </c>
      <c r="F72" s="141"/>
    </row>
    <row r="73" spans="1:6" ht="14.25" x14ac:dyDescent="0.2">
      <c r="A73" s="139">
        <f>BCTLD!A73</f>
        <v>0</v>
      </c>
      <c r="B73" s="140" t="str">
        <f>BCTLD!B73</f>
        <v>+ Số người được cho vay</v>
      </c>
      <c r="C73" s="141" t="str">
        <f>BCTLD!C73</f>
        <v>người</v>
      </c>
      <c r="D73" s="141"/>
      <c r="E73" s="141">
        <f>BCTLD!D74</f>
        <v>0</v>
      </c>
      <c r="F73" s="141"/>
    </row>
    <row r="74" spans="1:6" ht="14.25" x14ac:dyDescent="0.2">
      <c r="A74" s="139" t="str">
        <f>BCTLD!A74</f>
        <v>III</v>
      </c>
      <c r="B74" s="140" t="str">
        <f>BCTLD!B74</f>
        <v>Công tác thi đua</v>
      </c>
      <c r="C74" s="141">
        <f>BCTLD!C74</f>
        <v>0</v>
      </c>
      <c r="D74" s="141"/>
      <c r="E74" s="141">
        <f>BCTLD!D75</f>
        <v>0</v>
      </c>
      <c r="F74" s="141"/>
    </row>
    <row r="75" spans="1:6" ht="14.25" x14ac:dyDescent="0.2">
      <c r="A75" s="139" t="str">
        <f>BCTLD!A75</f>
        <v>19.</v>
      </c>
      <c r="B75" s="140" t="str">
        <f>BCTLD!B75</f>
        <v>Số sáng kiến được công nhận</v>
      </c>
      <c r="C75" s="141" t="str">
        <f>BCTLD!C75</f>
        <v>sáng kiến</v>
      </c>
      <c r="D75" s="141"/>
      <c r="E75" s="141">
        <f>BCTLD!D76</f>
        <v>0</v>
      </c>
      <c r="F75" s="141"/>
    </row>
    <row r="76" spans="1:6" ht="14.25" x14ac:dyDescent="0.2">
      <c r="A76" s="139">
        <f>BCTLD!A76</f>
        <v>0</v>
      </c>
      <c r="B76" s="140" t="str">
        <f>BCTLD!B76</f>
        <v>Giá trị làm lợi</v>
      </c>
      <c r="C76" s="141" t="str">
        <f>BCTLD!C76</f>
        <v>triệu đồng</v>
      </c>
      <c r="D76" s="141"/>
      <c r="E76" s="141">
        <f>BCTLD!D77</f>
        <v>0</v>
      </c>
      <c r="F76" s="141"/>
    </row>
    <row r="77" spans="1:6" ht="14.25" x14ac:dyDescent="0.2">
      <c r="A77" s="139">
        <f>BCTLD!A77</f>
        <v>0</v>
      </c>
      <c r="B77" s="140" t="str">
        <f>BCTLD!B77</f>
        <v>Tiền thưởng sáng kiến</v>
      </c>
      <c r="C77" s="141" t="str">
        <f>BCTLD!C77</f>
        <v>triệu đồng</v>
      </c>
      <c r="D77" s="141"/>
      <c r="E77" s="141">
        <f>BCTLD!D78</f>
        <v>0</v>
      </c>
      <c r="F77" s="141"/>
    </row>
    <row r="78" spans="1:6" ht="28.5" x14ac:dyDescent="0.2">
      <c r="A78" s="139" t="str">
        <f>BCTLD!A78</f>
        <v>20.</v>
      </c>
      <c r="B78" s="140" t="str">
        <f>BCTLD!B78</f>
        <v>Số công trình, sản phẩm thi đua được công nhận</v>
      </c>
      <c r="C78" s="141" t="str">
        <f>BCTLD!C78</f>
        <v>CT, SP</v>
      </c>
      <c r="D78" s="141"/>
      <c r="E78" s="141">
        <f>BCTLD!D79</f>
        <v>0</v>
      </c>
      <c r="F78" s="141"/>
    </row>
    <row r="79" spans="1:6" ht="42.75" x14ac:dyDescent="0.2">
      <c r="A79" s="139">
        <f>BCTLD!A79</f>
        <v>0</v>
      </c>
      <c r="B79" s="140" t="str">
        <f>BCTLD!B79</f>
        <v>Giá trị làm lợi từ các công trình, sản phẩm thi đua được công nhận</v>
      </c>
      <c r="C79" s="141" t="str">
        <f>BCTLD!C79</f>
        <v>triệu đồng</v>
      </c>
      <c r="D79" s="141"/>
      <c r="E79" s="141">
        <f>BCTLD!D80</f>
        <v>0</v>
      </c>
      <c r="F79" s="141"/>
    </row>
    <row r="80" spans="1:6" ht="28.5" x14ac:dyDescent="0.2">
      <c r="A80" s="139" t="str">
        <f>BCTLD!A80</f>
        <v>21.</v>
      </c>
      <c r="B80" s="140" t="str">
        <f>BCTLD!B80</f>
        <v>Số người đạt danh hiệu “Chiến sĩ thi đua cơ sở”</v>
      </c>
      <c r="C80" s="141" t="str">
        <f>BCTLD!C80</f>
        <v>người</v>
      </c>
      <c r="D80" s="141"/>
      <c r="E80" s="141">
        <f>BCTLD!D81</f>
        <v>0</v>
      </c>
      <c r="F80" s="141"/>
    </row>
    <row r="81" spans="1:6" ht="14.25" x14ac:dyDescent="0.2">
      <c r="A81" s="139" t="str">
        <f>BCTLD!A81</f>
        <v>IV</v>
      </c>
      <c r="B81" s="140" t="str">
        <f>BCTLD!B81</f>
        <v>Công tác tuyên truyền, giáo dục</v>
      </c>
      <c r="C81" s="141">
        <f>BCTLD!C81</f>
        <v>0</v>
      </c>
      <c r="D81" s="141"/>
      <c r="E81" s="141">
        <f>BCTLD!D82</f>
        <v>0</v>
      </c>
      <c r="F81" s="141"/>
    </row>
    <row r="82" spans="1:6" ht="85.5" x14ac:dyDescent="0.2">
      <c r="A82" s="139" t="str">
        <f>BCTLD!A82</f>
        <v>22.</v>
      </c>
      <c r="B82" s="140" t="str">
        <f>BCTLD!B82</f>
        <v>Số đoàn viên, người lao động được học tập, tuyên truyền, phổ biến các Chỉ thị, NQ của Đảng, chính sách pháp luật của nhà nước, các nghị quyết của Công đoàn</v>
      </c>
      <c r="C82" s="141" t="str">
        <f>BCTLD!C82</f>
        <v>lượt người</v>
      </c>
      <c r="D82" s="141"/>
      <c r="E82" s="141">
        <f>BCTLD!D83</f>
        <v>0</v>
      </c>
      <c r="F82" s="141"/>
    </row>
    <row r="83" spans="1:6" ht="57" x14ac:dyDescent="0.2">
      <c r="A83" s="139" t="str">
        <f>BCTLD!A83</f>
        <v>23.</v>
      </c>
      <c r="B83" s="140" t="str">
        <f>BCTLD!B83</f>
        <v>Số đoàn viên, người lao động được tham gia hoạt động văn hoá, thể thao, hội diễn văn nghệ do công đoàn tổ chức</v>
      </c>
      <c r="C83" s="141" t="str">
        <f>BCTLD!C83</f>
        <v>lượt người</v>
      </c>
      <c r="D83" s="141"/>
      <c r="E83" s="141">
        <f>BCTLD!D84</f>
        <v>0</v>
      </c>
      <c r="F83" s="141"/>
    </row>
    <row r="84" spans="1:6" ht="42.75" x14ac:dyDescent="0.2">
      <c r="A84" s="139" t="str">
        <f>BCTLD!A84</f>
        <v>24.</v>
      </c>
      <c r="B84" s="140" t="str">
        <f>BCTLD!B84</f>
        <v>Số đoàn viên và người lao động được học tập nâng cao trình độ, kỹ năng nghề nghiệp</v>
      </c>
      <c r="C84" s="141" t="str">
        <f>BCTLD!C84</f>
        <v>lượt người</v>
      </c>
      <c r="D84" s="141"/>
      <c r="E84" s="141">
        <f>BCTLD!D85</f>
        <v>0</v>
      </c>
      <c r="F84" s="141"/>
    </row>
    <row r="85" spans="1:6" ht="14.25" x14ac:dyDescent="0.2">
      <c r="A85" s="139" t="str">
        <f>BCTLD!A85</f>
        <v>V</v>
      </c>
      <c r="B85" s="140" t="str">
        <f>BCTLD!B85</f>
        <v>Công tác nữ công</v>
      </c>
      <c r="C85" s="141">
        <f>BCTLD!C85</f>
        <v>0</v>
      </c>
      <c r="D85" s="141"/>
      <c r="E85" s="141">
        <f>BCTLD!D86</f>
        <v>0</v>
      </c>
      <c r="F85" s="141"/>
    </row>
    <row r="86" spans="1:6" ht="42.75" x14ac:dyDescent="0.2">
      <c r="A86" s="139" t="str">
        <f>BCTLD!A86</f>
        <v>25.</v>
      </c>
      <c r="B86" s="140" t="str">
        <f>BCTLD!B86</f>
        <v>Số công đoàn cấp trên trực tiếp cơ sở thành lập ban nữ công quần chúng</v>
      </c>
      <c r="C86" s="141" t="str">
        <f>BCTLD!C86</f>
        <v>đơn vị</v>
      </c>
      <c r="D86" s="141"/>
      <c r="E86" s="141">
        <f>BCTLD!D87</f>
        <v>0</v>
      </c>
      <c r="F86" s="141"/>
    </row>
    <row r="87" spans="1:6" ht="42.75" x14ac:dyDescent="0.2">
      <c r="A87" s="139" t="str">
        <f>BCTLD!A87</f>
        <v>26.</v>
      </c>
      <c r="B87" s="140" t="str">
        <f>BCTLD!B87</f>
        <v>Số CĐCS khu vực HCSN, DNNN có từ 10 nữ đoàn viên trở lên. Trong đó:</v>
      </c>
      <c r="C87" s="141" t="str">
        <f>BCTLD!C87</f>
        <v>đơn vị</v>
      </c>
      <c r="D87" s="141"/>
      <c r="E87" s="141">
        <f>BCTLD!D88</f>
        <v>0</v>
      </c>
      <c r="F87" s="141"/>
    </row>
    <row r="88" spans="1:6" ht="28.5" x14ac:dyDescent="0.2">
      <c r="A88" s="139">
        <f>BCTLD!A88</f>
        <v>0</v>
      </c>
      <c r="B88" s="140" t="str">
        <f>BCTLD!B88</f>
        <v>+ Số BNC quần chúng đã thành lập đầu kỳ báo cáo</v>
      </c>
      <c r="C88" s="141" t="str">
        <f>BCTLD!C88</f>
        <v>BNC</v>
      </c>
      <c r="D88" s="141"/>
      <c r="E88" s="141">
        <f>BCTLD!D89</f>
        <v>0</v>
      </c>
      <c r="F88" s="141"/>
    </row>
    <row r="89" spans="1:6" ht="28.5" x14ac:dyDescent="0.2">
      <c r="A89" s="139">
        <f>BCTLD!A89</f>
        <v>0</v>
      </c>
      <c r="B89" s="140" t="str">
        <f>BCTLD!B89</f>
        <v>+ Số BNC quần chúng thành lập mới trong kỳ báo cáo</v>
      </c>
      <c r="C89" s="141" t="str">
        <f>BCTLD!C89</f>
        <v>BNC</v>
      </c>
      <c r="D89" s="141"/>
      <c r="E89" s="141">
        <f>BCTLD!D90</f>
        <v>0</v>
      </c>
      <c r="F89" s="141"/>
    </row>
    <row r="90" spans="1:6" ht="42.75" x14ac:dyDescent="0.2">
      <c r="A90" s="139" t="str">
        <f>BCTLD!A90</f>
        <v>27.</v>
      </c>
      <c r="B90" s="140" t="str">
        <f>BCTLD!B90</f>
        <v>Số CĐCS ngoài khu vực NN có từ 10 nữ đoàn viên trở lên. Trong đó:</v>
      </c>
      <c r="C90" s="141" t="str">
        <f>BCTLD!C90</f>
        <v>CĐCS</v>
      </c>
      <c r="D90" s="141"/>
      <c r="E90" s="141">
        <f>BCTLD!D91</f>
        <v>0</v>
      </c>
      <c r="F90" s="141"/>
    </row>
    <row r="91" spans="1:6" ht="14.25" x14ac:dyDescent="0.2">
      <c r="A91" s="139">
        <f>BCTLD!A91</f>
        <v>0</v>
      </c>
      <c r="B91" s="140" t="e">
        <f>BCTLD!B91</f>
        <v>#VALUE!</v>
      </c>
      <c r="C91" s="141" t="str">
        <f>BCTLD!C91</f>
        <v>BNC</v>
      </c>
      <c r="D91" s="141"/>
      <c r="E91" s="141">
        <f>BCTLD!D92</f>
        <v>0</v>
      </c>
      <c r="F91" s="141"/>
    </row>
    <row r="92" spans="1:6" ht="28.5" x14ac:dyDescent="0.2">
      <c r="A92" s="139">
        <f>BCTLD!A92</f>
        <v>0</v>
      </c>
      <c r="B92" s="140" t="str">
        <f>BCTLD!B92</f>
        <v>+ Số BNC quần chúng thành lập mới trong kỳ báo cáo</v>
      </c>
      <c r="C92" s="141" t="str">
        <f>BCTLD!C92</f>
        <v>đơn vị</v>
      </c>
      <c r="D92" s="141"/>
      <c r="E92" s="141">
        <f>BCTLD!D93</f>
        <v>0</v>
      </c>
      <c r="F92" s="141"/>
    </row>
    <row r="93" spans="1:6" ht="28.5" x14ac:dyDescent="0.2">
      <c r="A93" s="139" t="str">
        <f>BCTLD!A93</f>
        <v>28.</v>
      </c>
      <c r="B93" s="140" t="str">
        <f>BCTLD!B93</f>
        <v>Tổng số ủy viên ban nữ công quần chúng. Trong đó:</v>
      </c>
      <c r="C93" s="141" t="str">
        <f>BCTLD!C93</f>
        <v>người</v>
      </c>
      <c r="D93" s="141"/>
      <c r="E93" s="141">
        <f>BCTLD!D94</f>
        <v>0</v>
      </c>
      <c r="F93" s="141"/>
    </row>
    <row r="94" spans="1:6" ht="28.5" x14ac:dyDescent="0.2">
      <c r="A94" s="139">
        <f>BCTLD!A94</f>
        <v>0</v>
      </c>
      <c r="B94" s="140" t="str">
        <f>BCTLD!B94</f>
        <v>+ Công đoàn cấp trên trực tiếp cơ sở</v>
      </c>
      <c r="C94" s="141" t="str">
        <f>BCTLD!C94</f>
        <v>người</v>
      </c>
      <c r="D94" s="141"/>
      <c r="E94" s="141">
        <f>BCTLD!D95</f>
        <v>0</v>
      </c>
      <c r="F94" s="141"/>
    </row>
    <row r="95" spans="1:6" ht="28.5" x14ac:dyDescent="0.2">
      <c r="A95" s="139">
        <f>BCTLD!A95</f>
        <v>0</v>
      </c>
      <c r="B95" s="140" t="str">
        <f>BCTLD!B95</f>
        <v>+ Công đoàn cơ sở khu vực HCSN và DNNN</v>
      </c>
      <c r="C95" s="141" t="str">
        <f>BCTLD!C95</f>
        <v>người</v>
      </c>
      <c r="D95" s="141"/>
      <c r="E95" s="141">
        <f>BCTLD!D96</f>
        <v>0</v>
      </c>
      <c r="F95" s="141"/>
    </row>
    <row r="96" spans="1:6" ht="14.25" x14ac:dyDescent="0.2">
      <c r="A96" s="139">
        <f>BCTLD!A96</f>
        <v>0</v>
      </c>
      <c r="B96" s="140" t="str">
        <f>BCTLD!B96</f>
        <v>+ CĐCS ngoài khu vực Nhà nước</v>
      </c>
      <c r="C96" s="141" t="str">
        <f>BCTLD!C96</f>
        <v>người</v>
      </c>
      <c r="D96" s="141"/>
      <c r="E96" s="141">
        <f>BCTLD!D97</f>
        <v>0</v>
      </c>
      <c r="F96" s="141"/>
    </row>
    <row r="97" spans="1:6" ht="42.75" x14ac:dyDescent="0.2">
      <c r="A97" s="139" t="str">
        <f>BCTLD!A97</f>
        <v>29.</v>
      </c>
      <c r="B97" s="140" t="str">
        <f>BCTLD!B97</f>
        <v>Số người được khen thưởng phong trào thi đua “Giỏi việc nước, đảm việc nhà”, Trong đó:</v>
      </c>
      <c r="C97" s="141" t="str">
        <f>BCTLD!C97</f>
        <v>người</v>
      </c>
      <c r="D97" s="141"/>
      <c r="E97" s="141">
        <f>BCTLD!D98</f>
        <v>0</v>
      </c>
      <c r="F97" s="141"/>
    </row>
    <row r="98" spans="1:6" ht="14.25" x14ac:dyDescent="0.2">
      <c r="A98" s="139">
        <f>BCTLD!A98</f>
        <v>0</v>
      </c>
      <c r="B98" s="140" t="str">
        <f>BCTLD!B98</f>
        <v>+ Khu vực HCSN và DNNN</v>
      </c>
      <c r="C98" s="141" t="str">
        <f>BCTLD!C98</f>
        <v>người</v>
      </c>
      <c r="D98" s="141"/>
      <c r="E98" s="141">
        <f>BCTLD!D99</f>
        <v>0</v>
      </c>
      <c r="F98" s="141"/>
    </row>
    <row r="99" spans="1:6" ht="14.25" x14ac:dyDescent="0.2">
      <c r="A99" s="139">
        <f>BCTLD!A99</f>
        <v>0</v>
      </c>
      <c r="B99" s="140" t="str">
        <f>BCTLD!B99</f>
        <v>+ Khu vực ngoài Nhà nước</v>
      </c>
      <c r="C99" s="141" t="str">
        <f>BCTLD!C99</f>
        <v>người</v>
      </c>
      <c r="D99" s="141"/>
      <c r="E99" s="141">
        <f>BCTLD!D100</f>
        <v>0</v>
      </c>
      <c r="F99" s="141"/>
    </row>
    <row r="100" spans="1:6" ht="14.25" x14ac:dyDescent="0.2">
      <c r="A100" s="139" t="str">
        <f>BCTLD!A100</f>
        <v>VI</v>
      </c>
      <c r="B100" s="140" t="str">
        <f>BCTLD!B100</f>
        <v>Công tác kiểm tra</v>
      </c>
      <c r="C100" s="141">
        <f>BCTLD!C100</f>
        <v>0</v>
      </c>
      <c r="D100" s="141"/>
      <c r="E100" s="141">
        <f>BCTLD!D101</f>
        <v>0</v>
      </c>
      <c r="F100" s="141"/>
    </row>
    <row r="101" spans="1:6" ht="42.75" x14ac:dyDescent="0.2">
      <c r="A101" s="139" t="str">
        <f>BCTLD!A101</f>
        <v>30.</v>
      </c>
      <c r="B101" s="140" t="str">
        <f>BCTLD!B101</f>
        <v>Số CĐCS trực thuộc đã tổ chức thực hiện việc kiểm tra tài chính cùng cấp trong kỳ</v>
      </c>
      <c r="C101" s="141" t="str">
        <f>BCTLD!C101</f>
        <v>lượt</v>
      </c>
      <c r="D101" s="141"/>
      <c r="E101" s="141">
        <f>BCTLD!D102</f>
        <v>0</v>
      </c>
      <c r="F101" s="141"/>
    </row>
    <row r="102" spans="1:6" ht="14.25" x14ac:dyDescent="0.2">
      <c r="A102" s="139" t="str">
        <f>BCTLD!A102</f>
        <v>VII</v>
      </c>
      <c r="B102" s="140" t="str">
        <f>BCTLD!B102</f>
        <v>Công tác tổ chức</v>
      </c>
      <c r="C102" s="141">
        <f>BCTLD!C102</f>
        <v>0</v>
      </c>
      <c r="D102" s="141"/>
      <c r="E102" s="141">
        <f>BCTLD!D103</f>
        <v>0</v>
      </c>
      <c r="F102" s="141"/>
    </row>
    <row r="103" spans="1:6" ht="14.25" x14ac:dyDescent="0.2">
      <c r="A103" s="139" t="str">
        <f>BCTLD!A103</f>
        <v>31.</v>
      </c>
      <c r="B103" s="140" t="str">
        <f>BCTLD!B103</f>
        <v>Tổng số CNVCLĐ</v>
      </c>
      <c r="C103" s="141" t="str">
        <f>BCTLD!C103</f>
        <v>người</v>
      </c>
      <c r="D103" s="141"/>
      <c r="E103" s="141">
        <f>BCTLD!D104</f>
        <v>0</v>
      </c>
      <c r="F103" s="141"/>
    </row>
    <row r="104" spans="1:6" ht="28.5" x14ac:dyDescent="0.2">
      <c r="A104" s="139" t="str">
        <f>BCTLD!A104</f>
        <v>32.</v>
      </c>
      <c r="B104" s="140" t="str">
        <f>BCTLD!B104</f>
        <v>Tổng số đoàn viên công đoàn. Trong đó:</v>
      </c>
      <c r="C104" s="141" t="str">
        <f>BCTLD!C104</f>
        <v>người</v>
      </c>
      <c r="D104" s="141"/>
      <c r="E104" s="141">
        <f>BCTLD!D105</f>
        <v>0</v>
      </c>
      <c r="F104" s="141"/>
    </row>
    <row r="105" spans="1:6" ht="14.25" x14ac:dyDescent="0.2">
      <c r="A105" s="139">
        <f>BCTLD!A105</f>
        <v>0</v>
      </c>
      <c r="B105" s="140" t="str">
        <f>BCTLD!B105</f>
        <v>+ Tổng số đoàn viên kết nạp mới</v>
      </c>
      <c r="C105" s="141" t="str">
        <f>BCTLD!C105</f>
        <v>người</v>
      </c>
      <c r="D105" s="141"/>
      <c r="E105" s="141">
        <f>BCTLD!D106</f>
        <v>0</v>
      </c>
      <c r="F105" s="141"/>
    </row>
    <row r="106" spans="1:6" ht="14.25" x14ac:dyDescent="0.2">
      <c r="A106" s="139">
        <f>BCTLD!A106</f>
        <v>0</v>
      </c>
      <c r="B106" s="140" t="str">
        <f>BCTLD!B106</f>
        <v>+ Tổng số đoàn viên giảm</v>
      </c>
      <c r="C106" s="141" t="str">
        <f>BCTLD!C106</f>
        <v>người</v>
      </c>
      <c r="D106" s="141"/>
      <c r="E106" s="141">
        <f>BCTLD!D107</f>
        <v>0</v>
      </c>
      <c r="F106" s="141"/>
    </row>
    <row r="107" spans="1:6" ht="28.5" x14ac:dyDescent="0.2">
      <c r="A107" s="139">
        <f>BCTLD!A107</f>
        <v>0</v>
      </c>
      <c r="B107" s="140" t="str">
        <f>BCTLD!B107</f>
        <v>+ Tổng số đoàn viên tăng (giảm thực tế)</v>
      </c>
      <c r="C107" s="141" t="str">
        <f>BCTLD!C107</f>
        <v>người</v>
      </c>
      <c r="D107" s="141"/>
      <c r="E107" s="141">
        <f>BCTLD!D108</f>
        <v>0</v>
      </c>
      <c r="F107" s="141"/>
    </row>
    <row r="108" spans="1:6" ht="28.5" x14ac:dyDescent="0.2">
      <c r="A108" s="139" t="str">
        <f>BCTLD!A108</f>
        <v>33.</v>
      </c>
      <c r="B108" s="140" t="str">
        <f>BCTLD!B108</f>
        <v>Tổng số công đoàn cơ sở. Trong đó:</v>
      </c>
      <c r="C108" s="141" t="str">
        <f>BCTLD!C108</f>
        <v>CĐCS</v>
      </c>
      <c r="D108" s="141"/>
      <c r="E108" s="141">
        <f>BCTLD!D109</f>
        <v>0</v>
      </c>
      <c r="F108" s="141"/>
    </row>
    <row r="109" spans="1:6" ht="28.5" x14ac:dyDescent="0.2">
      <c r="A109" s="139">
        <f>BCTLD!A109</f>
        <v>0</v>
      </c>
      <c r="B109" s="140" t="str">
        <f>BCTLD!B109</f>
        <v>+ Cơ quan hành chính, đơn vị sự nghiệp</v>
      </c>
      <c r="C109" s="141" t="str">
        <f>BCTLD!C109</f>
        <v>CĐCS</v>
      </c>
      <c r="D109" s="141"/>
      <c r="E109" s="141">
        <f>BCTLD!D110</f>
        <v>0</v>
      </c>
      <c r="F109" s="141"/>
    </row>
    <row r="110" spans="1:6" ht="14.25" x14ac:dyDescent="0.2">
      <c r="A110" s="139">
        <f>BCTLD!A110</f>
        <v>0</v>
      </c>
      <c r="B110" s="140" t="str">
        <f>BCTLD!B110</f>
        <v>+ Doanh nghiệp Nhà nước</v>
      </c>
      <c r="C110" s="141" t="str">
        <f>BCTLD!C110</f>
        <v>CĐCS</v>
      </c>
      <c r="D110" s="141"/>
      <c r="E110" s="141">
        <f>BCTLD!D111</f>
        <v>0</v>
      </c>
      <c r="F110" s="141"/>
    </row>
    <row r="111" spans="1:6" ht="14.25" x14ac:dyDescent="0.2">
      <c r="A111" s="139">
        <f>BCTLD!A111</f>
        <v>0</v>
      </c>
      <c r="B111" s="140" t="str">
        <f>BCTLD!B111</f>
        <v>+ Doanh nghiệp ngoài nhà nước</v>
      </c>
      <c r="C111" s="141" t="str">
        <f>BCTLD!C111</f>
        <v>CĐCS</v>
      </c>
      <c r="D111" s="141"/>
      <c r="E111" s="141">
        <f>BCTLD!D112</f>
        <v>0</v>
      </c>
      <c r="F111" s="141"/>
    </row>
    <row r="112" spans="1:6" ht="28.5" x14ac:dyDescent="0.2">
      <c r="A112" s="139">
        <f>BCTLD!A112</f>
        <v>0</v>
      </c>
      <c r="B112" s="140" t="str">
        <f>BCTLD!B112</f>
        <v>+ Doanh nghiệp có vốn đầu tư nước ngoài</v>
      </c>
      <c r="C112" s="141" t="str">
        <f>BCTLD!C112</f>
        <v>CĐCS</v>
      </c>
      <c r="D112" s="141"/>
      <c r="E112" s="141">
        <f>BCTLD!D113</f>
        <v>0</v>
      </c>
      <c r="F112" s="141"/>
    </row>
    <row r="113" spans="1:6" ht="14.25" x14ac:dyDescent="0.2">
      <c r="A113" s="139">
        <f>BCTLD!A113</f>
        <v>0</v>
      </c>
      <c r="B113" s="140" t="str">
        <f>BCTLD!B113</f>
        <v>+ Số nghiệp đoàn</v>
      </c>
      <c r="C113" s="141" t="str">
        <f>BCTLD!C113</f>
        <v>NĐ</v>
      </c>
      <c r="D113" s="141"/>
      <c r="E113" s="141">
        <f>BCTLD!D114</f>
        <v>0</v>
      </c>
      <c r="F113" s="141"/>
    </row>
    <row r="114" spans="1:6" ht="28.5" x14ac:dyDescent="0.2">
      <c r="A114" s="139" t="str">
        <f>BCTLD!A114</f>
        <v>34.</v>
      </c>
      <c r="B114" s="140" t="str">
        <f>BCTLD!B114</f>
        <v>Tổng số công đoàn cấp trên trực tiếp cơ sở</v>
      </c>
      <c r="C114" s="141" t="str">
        <f>BCTLD!C114</f>
        <v>đơn vị</v>
      </c>
      <c r="D114" s="141"/>
      <c r="E114" s="141">
        <f>BCTLD!D115</f>
        <v>0</v>
      </c>
      <c r="F114" s="141"/>
    </row>
    <row r="115" spans="1:6" ht="28.5" x14ac:dyDescent="0.2">
      <c r="A115" s="139" t="str">
        <f>BCTLD!A115</f>
        <v>35.</v>
      </c>
      <c r="B115" s="140" t="str">
        <f>BCTLD!B115</f>
        <v>Số DN có 25 công nhân lao động trở lên. Trong đó:</v>
      </c>
      <c r="C115" s="141" t="str">
        <f>BCTLD!C115</f>
        <v>DN</v>
      </c>
      <c r="D115" s="141"/>
      <c r="E115" s="141">
        <f>BCTLD!D116</f>
        <v>0</v>
      </c>
      <c r="F115" s="141"/>
    </row>
    <row r="116" spans="1:6" ht="28.5" x14ac:dyDescent="0.2">
      <c r="A116" s="139">
        <f>BCTLD!A116</f>
        <v>0</v>
      </c>
      <c r="B116" s="140" t="str">
        <f>BCTLD!B116</f>
        <v>Số doanh nghiệp đã thành lập công đoàn cơ sở</v>
      </c>
      <c r="C116" s="141" t="str">
        <f>BCTLD!C116</f>
        <v>DN</v>
      </c>
      <c r="D116" s="141"/>
      <c r="E116" s="141">
        <f>BCTLD!D117</f>
        <v>0</v>
      </c>
      <c r="F116" s="141"/>
    </row>
    <row r="117" spans="1:6" ht="42.75" x14ac:dyDescent="0.2">
      <c r="A117" s="139" t="str">
        <f>BCTLD!A117</f>
        <v>36.</v>
      </c>
      <c r="B117" s="140" t="str">
        <f>BCTLD!B117</f>
        <v>Tổng số cán bộ công đoàn chuyên trách  được đào tạo, bồi dưỡng, tập huấn</v>
      </c>
      <c r="C117" s="141" t="str">
        <f>BCTLD!C117</f>
        <v>lượt người</v>
      </c>
      <c r="D117" s="141"/>
      <c r="E117" s="141">
        <f>BCTLD!D118</f>
        <v>0</v>
      </c>
      <c r="F117" s="141"/>
    </row>
    <row r="118" spans="1:6" ht="57" x14ac:dyDescent="0.2">
      <c r="A118" s="139">
        <f>BCTLD!A118</f>
        <v>0</v>
      </c>
      <c r="B118" s="140" t="str">
        <f>BCTLD!B118</f>
        <v>Số cán bộ công đoàn không chuyên trách được đào tạo, bồi dưỡng, tập huấn về nghiệp vụ công đoàn</v>
      </c>
      <c r="C118" s="141" t="str">
        <f>BCTLD!C118</f>
        <v>lượt người</v>
      </c>
      <c r="D118" s="141"/>
      <c r="E118" s="141">
        <f>BCTLD!D119</f>
        <v>0</v>
      </c>
      <c r="F118" s="141"/>
    </row>
    <row r="119" spans="1:6" ht="42.75" x14ac:dyDescent="0.2">
      <c r="A119" s="139" t="str">
        <f>BCTLD!A119</f>
        <v>37.</v>
      </c>
      <c r="B119" s="140" t="str">
        <f>BCTLD!B119</f>
        <v>Số đoàn viên công đoàn được CĐCS giới thiệu cho tổ chức Đảng xem xét, kết nạp</v>
      </c>
      <c r="C119" s="141" t="str">
        <f>BCTLD!C119</f>
        <v>người</v>
      </c>
      <c r="D119" s="141"/>
      <c r="E119" s="141">
        <f>BCTLD!D120</f>
        <v>0</v>
      </c>
      <c r="F119" s="141"/>
    </row>
    <row r="120" spans="1:6" ht="28.5" x14ac:dyDescent="0.2">
      <c r="A120" s="139">
        <f>BCTLD!A120</f>
        <v>0</v>
      </c>
      <c r="B120" s="140" t="str">
        <f>BCTLD!B120</f>
        <v>Số đoàn viên công đoàn được kết nạp vào Đảng</v>
      </c>
      <c r="C120" s="141" t="str">
        <f>BCTLD!C120</f>
        <v>người</v>
      </c>
      <c r="D120" s="141"/>
      <c r="E120" s="141">
        <f>BCTLD!D121</f>
        <v>0</v>
      </c>
      <c r="F120" s="141"/>
    </row>
    <row r="121" spans="1:6" ht="28.5" x14ac:dyDescent="0.2">
      <c r="A121" s="139" t="str">
        <f>BCTLD!A121</f>
        <v>38.</v>
      </c>
      <c r="B121" s="140" t="str">
        <f>BCTLD!B121</f>
        <v>Số CĐ cấp trên trực tiếp cơ sở hoàn thành xuất sắc nhiệm vụ</v>
      </c>
      <c r="C121" s="141" t="str">
        <f>BCTLD!C121</f>
        <v>đơn vị</v>
      </c>
      <c r="D121" s="141"/>
      <c r="E121" s="141">
        <f>BCTLD!D122</f>
        <v>0</v>
      </c>
      <c r="F121" s="141"/>
    </row>
    <row r="122" spans="1:6" ht="28.5" x14ac:dyDescent="0.2">
      <c r="A122" s="139" t="str">
        <f>BCTLD!A122</f>
        <v>39.</v>
      </c>
      <c r="B122" s="140" t="str">
        <f>BCTLD!B122</f>
        <v>Số CĐ cơ sở khu vực nhà nước hoàn thành xuất sắc nhiệm vụ</v>
      </c>
      <c r="C122" s="141" t="str">
        <f>BCTLD!C122</f>
        <v>CĐCS</v>
      </c>
      <c r="D122" s="141"/>
      <c r="E122" s="141">
        <f>BCTLD!D123</f>
        <v>0</v>
      </c>
      <c r="F122" s="141"/>
    </row>
    <row r="123" spans="1:6" ht="42.75" x14ac:dyDescent="0.2">
      <c r="A123" s="139">
        <f>BCTLD!A123</f>
        <v>0</v>
      </c>
      <c r="B123" s="140" t="str">
        <f>BCTLD!B123</f>
        <v>Số CĐ cơ sở ngoài khu vực nhà nước hoàn thành xuất sắc nhiệm vụ</v>
      </c>
      <c r="C123" s="141" t="str">
        <f>BCTLD!C123</f>
        <v>CĐCS</v>
      </c>
      <c r="D123" s="141"/>
      <c r="E123" s="141">
        <f>BCTLD!D124</f>
        <v>0</v>
      </c>
      <c r="F123" s="141"/>
    </row>
    <row r="124" spans="1:6" ht="14.25" x14ac:dyDescent="0.2">
      <c r="A124" s="139">
        <f>BCTLD!A124</f>
        <v>0</v>
      </c>
      <c r="B124" s="140">
        <f>BCTLD!B124</f>
        <v>0</v>
      </c>
      <c r="C124" s="141">
        <f>BCTLD!C124</f>
        <v>0</v>
      </c>
      <c r="D124" s="141"/>
      <c r="E124" s="141">
        <f>BCTLD!D125</f>
        <v>0</v>
      </c>
      <c r="F124" s="141"/>
    </row>
    <row r="125" spans="1:6" ht="14.25" x14ac:dyDescent="0.2">
      <c r="A125" s="139">
        <f>BCTLD!A125</f>
        <v>0</v>
      </c>
      <c r="B125" s="140">
        <f>BCTLD!B125</f>
        <v>0</v>
      </c>
      <c r="C125" s="141" t="str">
        <f>BCTLD!C125</f>
        <v>……..Ngày      tháng       năm  20…</v>
      </c>
      <c r="D125" s="141"/>
      <c r="E125" s="141">
        <f>BCTLD!D126</f>
        <v>0</v>
      </c>
      <c r="F125" s="141"/>
    </row>
    <row r="126" spans="1:6" ht="14.25" x14ac:dyDescent="0.2">
      <c r="A126" s="139">
        <f>BCTLD!A126</f>
        <v>0</v>
      </c>
      <c r="B126" s="140">
        <f>BCTLD!B126</f>
        <v>0</v>
      </c>
      <c r="C126" s="141" t="str">
        <f>BCTLD!C126</f>
        <v>TM. BAN THƯỜNG VỤ</v>
      </c>
      <c r="D126" s="141"/>
      <c r="E126" s="141">
        <f>BCTLD!D127</f>
        <v>0</v>
      </c>
      <c r="F126" s="141"/>
    </row>
    <row r="127" spans="1:6" ht="14.25" x14ac:dyDescent="0.2">
      <c r="A127" s="139">
        <f>BCTLD!A127</f>
        <v>0</v>
      </c>
      <c r="B127" s="140">
        <f>BCTLD!B127</f>
        <v>0</v>
      </c>
      <c r="C127" s="141">
        <f>BCTLD!C127</f>
        <v>0</v>
      </c>
      <c r="D127" s="141"/>
      <c r="E127" s="141">
        <f>BCTLD!D128</f>
        <v>0</v>
      </c>
      <c r="F127" s="141"/>
    </row>
    <row r="128" spans="1:6" ht="14.25" x14ac:dyDescent="0.2">
      <c r="A128" s="139">
        <f>BCTLD!A128</f>
        <v>0</v>
      </c>
      <c r="B128" s="140">
        <f>BCTLD!B128</f>
        <v>0</v>
      </c>
      <c r="C128" s="141">
        <f>BCTLD!C128</f>
        <v>0</v>
      </c>
      <c r="D128" s="141"/>
      <c r="E128" s="141">
        <f>BCTLD!D129</f>
        <v>0</v>
      </c>
      <c r="F128" s="141"/>
    </row>
    <row r="129" spans="1:6" ht="14.25" x14ac:dyDescent="0.2">
      <c r="A129" s="139">
        <f>BCTLD!A129</f>
        <v>0</v>
      </c>
      <c r="B129" s="140">
        <f>BCTLD!B129</f>
        <v>0</v>
      </c>
      <c r="C129" s="141">
        <f>BCTLD!C129</f>
        <v>0</v>
      </c>
      <c r="D129" s="141"/>
      <c r="E129" s="141">
        <f>BCTLD!D130</f>
        <v>0</v>
      </c>
      <c r="F129" s="141"/>
    </row>
    <row r="130" spans="1:6" ht="14.25" x14ac:dyDescent="0.2">
      <c r="A130" s="139">
        <f>BCTLD!A130</f>
        <v>0</v>
      </c>
      <c r="B130" s="140">
        <f>BCTLD!B130</f>
        <v>0</v>
      </c>
      <c r="C130" s="141">
        <f>BCTLD!C130</f>
        <v>0</v>
      </c>
      <c r="D130" s="141"/>
      <c r="E130" s="141">
        <f>BCTLD!D131</f>
        <v>0</v>
      </c>
      <c r="F130" s="141"/>
    </row>
    <row r="131" spans="1:6" ht="14.25" x14ac:dyDescent="0.2">
      <c r="A131" s="139">
        <f>BCTLD!A131</f>
        <v>0</v>
      </c>
      <c r="B131" s="140">
        <f>BCTLD!B131</f>
        <v>0</v>
      </c>
      <c r="C131" s="141">
        <f>BCTLD!C131</f>
        <v>0</v>
      </c>
      <c r="D131" s="141"/>
      <c r="E131" s="141">
        <f>BCTLD!D132</f>
        <v>0</v>
      </c>
      <c r="F131" s="141"/>
    </row>
    <row r="132" spans="1:6" ht="14.25" x14ac:dyDescent="0.2">
      <c r="A132" s="139">
        <f>BCTLD!A132</f>
        <v>0</v>
      </c>
      <c r="B132" s="140">
        <f>BCTLD!B132</f>
        <v>0</v>
      </c>
      <c r="C132" s="141">
        <f>BCTLD!C132</f>
        <v>0</v>
      </c>
      <c r="D132" s="141"/>
      <c r="E132" s="141">
        <f>BCTLD!D133</f>
        <v>0</v>
      </c>
      <c r="F132" s="141"/>
    </row>
    <row r="133" spans="1:6" ht="14.25" x14ac:dyDescent="0.2">
      <c r="A133" s="139">
        <f>BCTLD!A133</f>
        <v>0</v>
      </c>
      <c r="B133" s="140">
        <f>BCTLD!B133</f>
        <v>0</v>
      </c>
      <c r="C133" s="141">
        <f>BCTLD!C133</f>
        <v>0</v>
      </c>
      <c r="D133" s="141"/>
      <c r="E133" s="141">
        <f>BCTLD!D134</f>
        <v>0</v>
      </c>
      <c r="F133" s="141"/>
    </row>
    <row r="134" spans="1:6" ht="14.25" x14ac:dyDescent="0.2">
      <c r="A134" s="139">
        <f>BCTLD!A134</f>
        <v>0</v>
      </c>
      <c r="B134" s="140">
        <f>BCTLD!B134</f>
        <v>0</v>
      </c>
      <c r="C134" s="141">
        <f>BCTLD!C134</f>
        <v>0</v>
      </c>
      <c r="D134" s="141"/>
      <c r="E134" s="141">
        <f>BCTLD!D135</f>
        <v>0</v>
      </c>
      <c r="F134" s="141"/>
    </row>
    <row r="135" spans="1:6" ht="14.25" x14ac:dyDescent="0.2">
      <c r="A135" s="139">
        <f>BCTLD!A135</f>
        <v>0</v>
      </c>
      <c r="B135" s="140">
        <f>BCTLD!B135</f>
        <v>0</v>
      </c>
      <c r="C135" s="141">
        <f>BCTLD!C135</f>
        <v>0</v>
      </c>
      <c r="D135" s="141"/>
      <c r="E135" s="141">
        <f>BCTLD!D136</f>
        <v>0</v>
      </c>
      <c r="F135" s="141"/>
    </row>
    <row r="136" spans="1:6" ht="14.25" x14ac:dyDescent="0.2">
      <c r="A136" s="139">
        <f>BCTLD!A136</f>
        <v>0</v>
      </c>
      <c r="B136" s="140">
        <f>BCTLD!B136</f>
        <v>0</v>
      </c>
      <c r="C136" s="141">
        <f>BCTLD!C136</f>
        <v>0</v>
      </c>
      <c r="D136" s="141"/>
      <c r="E136" s="141">
        <f>BCTLD!D137</f>
        <v>0</v>
      </c>
      <c r="F136" s="141"/>
    </row>
    <row r="137" spans="1:6" ht="14.25" x14ac:dyDescent="0.2">
      <c r="A137" s="139">
        <f>BCTLD!A137</f>
        <v>0</v>
      </c>
      <c r="B137" s="140">
        <f>BCTLD!B137</f>
        <v>0</v>
      </c>
      <c r="C137" s="141">
        <f>BCTLD!C137</f>
        <v>0</v>
      </c>
      <c r="D137" s="141"/>
      <c r="E137" s="141">
        <f>BCTLD!D138</f>
        <v>0</v>
      </c>
      <c r="F137" s="141"/>
    </row>
    <row r="138" spans="1:6" ht="14.25" x14ac:dyDescent="0.2">
      <c r="A138" s="139">
        <f>BCTLD!A138</f>
        <v>0</v>
      </c>
      <c r="B138" s="140">
        <f>BCTLD!B138</f>
        <v>0</v>
      </c>
      <c r="C138" s="141">
        <f>BCTLD!C138</f>
        <v>0</v>
      </c>
      <c r="D138" s="141"/>
      <c r="E138" s="141">
        <f>BCTLD!D139</f>
        <v>0</v>
      </c>
      <c r="F138" s="141"/>
    </row>
    <row r="139" spans="1:6" ht="14.25" x14ac:dyDescent="0.2">
      <c r="A139" s="139">
        <f>BCTLD!A139</f>
        <v>0</v>
      </c>
      <c r="B139" s="140">
        <f>BCTLD!B139</f>
        <v>0</v>
      </c>
      <c r="C139" s="141">
        <f>BCTLD!C139</f>
        <v>0</v>
      </c>
      <c r="D139" s="141"/>
      <c r="E139" s="141">
        <f>BCTLD!D140</f>
        <v>0</v>
      </c>
      <c r="F139" s="141"/>
    </row>
    <row r="140" spans="1:6" ht="14.25" x14ac:dyDescent="0.2">
      <c r="A140" s="139">
        <f>BCTLD!A140</f>
        <v>0</v>
      </c>
      <c r="B140" s="140">
        <f>BCTLD!B140</f>
        <v>0</v>
      </c>
      <c r="C140" s="141">
        <f>BCTLD!C140</f>
        <v>0</v>
      </c>
      <c r="D140" s="141"/>
      <c r="E140" s="141">
        <f>BCTLD!D141</f>
        <v>0</v>
      </c>
      <c r="F140" s="141"/>
    </row>
    <row r="141" spans="1:6" ht="14.25" x14ac:dyDescent="0.2">
      <c r="A141" s="139">
        <f>BCTLD!A141</f>
        <v>0</v>
      </c>
      <c r="B141" s="140">
        <f>BCTLD!B141</f>
        <v>0</v>
      </c>
      <c r="C141" s="141">
        <f>BCTLD!C141</f>
        <v>0</v>
      </c>
      <c r="D141" s="141"/>
      <c r="E141" s="141">
        <f>BCTLD!D142</f>
        <v>0</v>
      </c>
      <c r="F141" s="141"/>
    </row>
    <row r="142" spans="1:6" ht="14.25" x14ac:dyDescent="0.2">
      <c r="A142" s="139">
        <f>BCTLD!A142</f>
        <v>0</v>
      </c>
      <c r="B142" s="142">
        <f>BCTLD!B142</f>
        <v>0</v>
      </c>
      <c r="C142" s="143">
        <f>BCTLD!C142</f>
        <v>0</v>
      </c>
      <c r="D142" s="143"/>
      <c r="E142" s="143">
        <f>BCTLD!D143</f>
        <v>0</v>
      </c>
      <c r="F142" s="143"/>
    </row>
    <row r="143" spans="1:6" ht="14.25" x14ac:dyDescent="0.2">
      <c r="A143" s="139">
        <f>BCTLD!A143</f>
        <v>0</v>
      </c>
      <c r="B143" s="142">
        <f>BCTLD!B143</f>
        <v>0</v>
      </c>
      <c r="C143" s="143">
        <f>BCTLD!C143</f>
        <v>0</v>
      </c>
      <c r="D143" s="143"/>
      <c r="E143" s="143">
        <f>BCTLD!D144</f>
        <v>0</v>
      </c>
      <c r="F143" s="143"/>
    </row>
    <row r="144" spans="1:6" ht="14.25" x14ac:dyDescent="0.2">
      <c r="A144" s="139">
        <f>BCTLD!A144</f>
        <v>0</v>
      </c>
      <c r="B144" s="142">
        <f>BCTLD!B144</f>
        <v>0</v>
      </c>
      <c r="C144" s="143">
        <f>BCTLD!C144</f>
        <v>0</v>
      </c>
      <c r="D144" s="143"/>
      <c r="E144" s="143">
        <f>BCTLD!D145</f>
        <v>0</v>
      </c>
      <c r="F144" s="143"/>
    </row>
    <row r="145" spans="1:6" ht="14.25" x14ac:dyDescent="0.2">
      <c r="A145" s="139">
        <f>BCTLD!A145</f>
        <v>0</v>
      </c>
      <c r="B145" s="142">
        <f>BCTLD!B145</f>
        <v>0</v>
      </c>
      <c r="C145" s="143">
        <f>BCTLD!C145</f>
        <v>0</v>
      </c>
      <c r="D145" s="143"/>
      <c r="E145" s="143">
        <f>BCTLD!D146</f>
        <v>0</v>
      </c>
      <c r="F145" s="143"/>
    </row>
    <row r="146" spans="1:6" ht="14.25" x14ac:dyDescent="0.2">
      <c r="A146" s="139">
        <f>BCTLD!A146</f>
        <v>0</v>
      </c>
      <c r="B146" s="142">
        <f>BCTLD!B146</f>
        <v>0</v>
      </c>
      <c r="C146" s="143">
        <f>BCTLD!C146</f>
        <v>0</v>
      </c>
      <c r="D146" s="143"/>
      <c r="E146" s="143">
        <f>BCTLD!D147</f>
        <v>0</v>
      </c>
      <c r="F146" s="143"/>
    </row>
    <row r="147" spans="1:6" ht="14.25" x14ac:dyDescent="0.2">
      <c r="A147" s="139">
        <f>BCTLD!A147</f>
        <v>0</v>
      </c>
      <c r="B147" s="142">
        <f>BCTLD!B147</f>
        <v>0</v>
      </c>
      <c r="C147" s="143">
        <f>BCTLD!C147</f>
        <v>0</v>
      </c>
      <c r="D147" s="143"/>
      <c r="E147" s="143">
        <f>BCTLD!D148</f>
        <v>0</v>
      </c>
      <c r="F147" s="143"/>
    </row>
    <row r="148" spans="1:6" ht="14.25" x14ac:dyDescent="0.2">
      <c r="A148" s="139">
        <f>BCTLD!A148</f>
        <v>0</v>
      </c>
      <c r="B148" s="142">
        <f>BCTLD!B148</f>
        <v>0</v>
      </c>
      <c r="C148" s="143">
        <f>BCTLD!C148</f>
        <v>0</v>
      </c>
      <c r="D148" s="143"/>
      <c r="E148" s="143">
        <f>BCTLD!D149</f>
        <v>0</v>
      </c>
      <c r="F148" s="143"/>
    </row>
    <row r="149" spans="1:6" ht="14.25" x14ac:dyDescent="0.2">
      <c r="A149" s="139">
        <f>BCTLD!A149</f>
        <v>0</v>
      </c>
      <c r="B149" s="142">
        <f>BCTLD!B149</f>
        <v>0</v>
      </c>
      <c r="C149" s="143">
        <f>BCTLD!C149</f>
        <v>0</v>
      </c>
      <c r="D149" s="143"/>
      <c r="E149" s="143">
        <f>BCTLD!D150</f>
        <v>0</v>
      </c>
      <c r="F149" s="143"/>
    </row>
    <row r="150" spans="1:6" ht="14.25" x14ac:dyDescent="0.2">
      <c r="A150" s="139">
        <f>BCTLD!A150</f>
        <v>0</v>
      </c>
      <c r="B150" s="142">
        <f>BCTLD!B150</f>
        <v>0</v>
      </c>
      <c r="C150" s="143">
        <f>BCTLD!C150</f>
        <v>0</v>
      </c>
      <c r="D150" s="143"/>
      <c r="E150" s="143">
        <f>BCTLD!D151</f>
        <v>0</v>
      </c>
      <c r="F150" s="143"/>
    </row>
    <row r="151" spans="1:6" ht="14.25" x14ac:dyDescent="0.2">
      <c r="A151" s="139">
        <f>BCTLD!A151</f>
        <v>0</v>
      </c>
      <c r="B151" s="142">
        <f>BCTLD!B151</f>
        <v>0</v>
      </c>
      <c r="C151" s="143">
        <f>BCTLD!C151</f>
        <v>0</v>
      </c>
      <c r="D151" s="143"/>
      <c r="E151" s="143">
        <f>BCTLD!D152</f>
        <v>0</v>
      </c>
      <c r="F151" s="143"/>
    </row>
    <row r="152" spans="1:6" ht="14.25" x14ac:dyDescent="0.2">
      <c r="A152" s="139">
        <f>BCTLD!A152</f>
        <v>0</v>
      </c>
      <c r="B152" s="142">
        <f>BCTLD!B152</f>
        <v>0</v>
      </c>
      <c r="C152" s="143">
        <f>BCTLD!C152</f>
        <v>0</v>
      </c>
      <c r="D152" s="143"/>
      <c r="E152" s="143">
        <f>BCTLD!D153</f>
        <v>0</v>
      </c>
      <c r="F152" s="143"/>
    </row>
    <row r="153" spans="1:6" x14ac:dyDescent="0.2">
      <c r="A153" s="134">
        <f>BCTLD!A153</f>
        <v>0</v>
      </c>
      <c r="B153" s="133">
        <f>BCTLD!B153</f>
        <v>0</v>
      </c>
      <c r="C153">
        <f>BCTLD!C153</f>
        <v>0</v>
      </c>
      <c r="E153">
        <f>BCTLD!D154</f>
        <v>0</v>
      </c>
    </row>
    <row r="154" spans="1:6" x14ac:dyDescent="0.2">
      <c r="A154" s="134">
        <f>BCTLD!A154</f>
        <v>0</v>
      </c>
      <c r="B154" s="133">
        <f>BCTLD!B154</f>
        <v>0</v>
      </c>
      <c r="C154">
        <f>BCTLD!C154</f>
        <v>0</v>
      </c>
      <c r="E154">
        <f>BCTLD!D155</f>
        <v>0</v>
      </c>
    </row>
    <row r="155" spans="1:6" x14ac:dyDescent="0.2">
      <c r="A155" s="134">
        <f>BCTLD!A155</f>
        <v>0</v>
      </c>
      <c r="B155" s="133">
        <f>BCTLD!B155</f>
        <v>0</v>
      </c>
      <c r="C155">
        <f>BCTLD!C155</f>
        <v>0</v>
      </c>
      <c r="E155">
        <f>BCTLD!D156</f>
        <v>0</v>
      </c>
    </row>
    <row r="156" spans="1:6" x14ac:dyDescent="0.2">
      <c r="A156" s="134">
        <f>BCTLD!A156</f>
        <v>0</v>
      </c>
      <c r="B156" s="133">
        <f>BCTLD!B156</f>
        <v>0</v>
      </c>
      <c r="C156">
        <f>BCTLD!C156</f>
        <v>0</v>
      </c>
      <c r="E156">
        <f>BCTLD!D157</f>
        <v>0</v>
      </c>
    </row>
    <row r="157" spans="1:6" x14ac:dyDescent="0.2">
      <c r="A157" s="134">
        <f>BCTLD!A157</f>
        <v>0</v>
      </c>
      <c r="B157" s="133">
        <f>BCTLD!B157</f>
        <v>0</v>
      </c>
      <c r="C157">
        <f>BCTLD!C157</f>
        <v>0</v>
      </c>
      <c r="E157">
        <f>BCTLD!D158</f>
        <v>0</v>
      </c>
    </row>
    <row r="158" spans="1:6" x14ac:dyDescent="0.2">
      <c r="A158" s="134">
        <f>BCTLD!A158</f>
        <v>0</v>
      </c>
      <c r="B158" s="133">
        <f>BCTLD!B158</f>
        <v>0</v>
      </c>
      <c r="C158">
        <f>BCTLD!C158</f>
        <v>0</v>
      </c>
      <c r="E158">
        <f>BCTLD!D159</f>
        <v>0</v>
      </c>
    </row>
    <row r="159" spans="1:6" x14ac:dyDescent="0.2">
      <c r="A159" s="134">
        <f>BCTLD!A159</f>
        <v>0</v>
      </c>
      <c r="B159" s="133">
        <f>BCTLD!B159</f>
        <v>0</v>
      </c>
      <c r="C159">
        <f>BCTLD!C159</f>
        <v>0</v>
      </c>
      <c r="E159">
        <f>BCTLD!D160</f>
        <v>0</v>
      </c>
    </row>
    <row r="160" spans="1:6" x14ac:dyDescent="0.2">
      <c r="A160" s="134">
        <f>BCTLD!A160</f>
        <v>0</v>
      </c>
      <c r="B160" s="133">
        <f>BCTLD!B160</f>
        <v>0</v>
      </c>
      <c r="C160">
        <f>BCTLD!C160</f>
        <v>0</v>
      </c>
      <c r="E160">
        <f>BCTLD!D161</f>
        <v>0</v>
      </c>
    </row>
    <row r="161" spans="1:5" x14ac:dyDescent="0.2">
      <c r="A161" s="134">
        <f>BCTLD!A161</f>
        <v>0</v>
      </c>
      <c r="B161" s="133">
        <f>BCTLD!B161</f>
        <v>0</v>
      </c>
      <c r="C161">
        <f>BCTLD!C161</f>
        <v>0</v>
      </c>
      <c r="E161">
        <f>BCTLD!D162</f>
        <v>0</v>
      </c>
    </row>
    <row r="162" spans="1:5" x14ac:dyDescent="0.2">
      <c r="A162" s="134">
        <f>BCTLD!A162</f>
        <v>0</v>
      </c>
      <c r="B162" s="133">
        <f>BCTLD!B162</f>
        <v>0</v>
      </c>
      <c r="C162">
        <f>BCTLD!C162</f>
        <v>0</v>
      </c>
      <c r="E162">
        <f>BCTLD!D163</f>
        <v>0</v>
      </c>
    </row>
    <row r="163" spans="1:5" x14ac:dyDescent="0.2">
      <c r="A163" s="134">
        <f>BCTLD!A163</f>
        <v>0</v>
      </c>
      <c r="B163" s="133">
        <f>BCTLD!B163</f>
        <v>0</v>
      </c>
      <c r="C163">
        <f>BCTLD!C163</f>
        <v>0</v>
      </c>
      <c r="E163">
        <f>BCTLD!D164</f>
        <v>0</v>
      </c>
    </row>
    <row r="164" spans="1:5" x14ac:dyDescent="0.2">
      <c r="A164" s="134">
        <f>BCTLD!A164</f>
        <v>0</v>
      </c>
      <c r="B164" s="133">
        <f>BCTLD!B164</f>
        <v>0</v>
      </c>
      <c r="C164">
        <f>BCTLD!C164</f>
        <v>0</v>
      </c>
      <c r="E164">
        <f>BCTLD!D165</f>
        <v>0</v>
      </c>
    </row>
    <row r="165" spans="1:5" x14ac:dyDescent="0.2">
      <c r="A165" s="134">
        <f>BCTLD!A165</f>
        <v>0</v>
      </c>
      <c r="B165" s="133">
        <f>BCTLD!B165</f>
        <v>0</v>
      </c>
      <c r="C165">
        <f>BCTLD!C165</f>
        <v>0</v>
      </c>
      <c r="E165">
        <f>BCTLD!D166</f>
        <v>0</v>
      </c>
    </row>
    <row r="166" spans="1:5" x14ac:dyDescent="0.2">
      <c r="A166" s="134">
        <f>BCTLD!A166</f>
        <v>0</v>
      </c>
      <c r="B166" s="133">
        <f>BCTLD!B166</f>
        <v>0</v>
      </c>
      <c r="C166">
        <f>BCTLD!C166</f>
        <v>0</v>
      </c>
      <c r="E166">
        <f>BCTLD!D167</f>
        <v>0</v>
      </c>
    </row>
    <row r="167" spans="1:5" x14ac:dyDescent="0.2">
      <c r="A167" s="134">
        <f>BCTLD!A167</f>
        <v>0</v>
      </c>
      <c r="B167" s="133">
        <f>BCTLD!B167</f>
        <v>0</v>
      </c>
      <c r="C167">
        <f>BCTLD!C167</f>
        <v>0</v>
      </c>
      <c r="E167">
        <f>BCTLD!D168</f>
        <v>0</v>
      </c>
    </row>
    <row r="168" spans="1:5" x14ac:dyDescent="0.2">
      <c r="A168" s="134">
        <f>BCTLD!A168</f>
        <v>0</v>
      </c>
      <c r="B168" s="133">
        <f>BCTLD!B168</f>
        <v>0</v>
      </c>
      <c r="C168">
        <f>BCTLD!C168</f>
        <v>0</v>
      </c>
      <c r="E168">
        <f>BCTLD!D169</f>
        <v>0</v>
      </c>
    </row>
    <row r="169" spans="1:5" x14ac:dyDescent="0.2">
      <c r="A169" s="134">
        <f>BCTLD!A169</f>
        <v>0</v>
      </c>
      <c r="B169" s="133">
        <f>BCTLD!B169</f>
        <v>0</v>
      </c>
      <c r="C169">
        <f>BCTLD!C169</f>
        <v>0</v>
      </c>
      <c r="E169">
        <f>BCTLD!D170</f>
        <v>0</v>
      </c>
    </row>
    <row r="170" spans="1:5" x14ac:dyDescent="0.2">
      <c r="A170" s="134">
        <f>BCTLD!A170</f>
        <v>0</v>
      </c>
      <c r="B170" s="133">
        <f>BCTLD!B170</f>
        <v>0</v>
      </c>
      <c r="C170">
        <f>BCTLD!C170</f>
        <v>0</v>
      </c>
      <c r="E170">
        <f>BCTLD!D171</f>
        <v>0</v>
      </c>
    </row>
    <row r="171" spans="1:5" x14ac:dyDescent="0.2">
      <c r="A171" s="134">
        <f>BCTLD!A171</f>
        <v>0</v>
      </c>
      <c r="B171" s="133">
        <f>BCTLD!B171</f>
        <v>0</v>
      </c>
      <c r="C171">
        <f>BCTLD!C171</f>
        <v>0</v>
      </c>
      <c r="E171">
        <f>BCTLD!D172</f>
        <v>0</v>
      </c>
    </row>
    <row r="172" spans="1:5" x14ac:dyDescent="0.2">
      <c r="A172" s="134">
        <f>BCTLD!A172</f>
        <v>0</v>
      </c>
      <c r="B172" s="133">
        <f>BCTLD!B172</f>
        <v>0</v>
      </c>
      <c r="C172">
        <f>BCTLD!C172</f>
        <v>0</v>
      </c>
      <c r="E172">
        <f>BCTLD!D173</f>
        <v>0</v>
      </c>
    </row>
    <row r="173" spans="1:5" x14ac:dyDescent="0.2">
      <c r="A173" s="134">
        <f>BCTLD!A173</f>
        <v>0</v>
      </c>
      <c r="B173" s="133">
        <f>BCTLD!B173</f>
        <v>0</v>
      </c>
      <c r="C173">
        <f>BCTLD!C173</f>
        <v>0</v>
      </c>
      <c r="E173">
        <f>BCTLD!D174</f>
        <v>0</v>
      </c>
    </row>
    <row r="174" spans="1:5" x14ac:dyDescent="0.2">
      <c r="A174" s="134">
        <f>BCTLD!A174</f>
        <v>0</v>
      </c>
      <c r="B174" s="133">
        <f>BCTLD!B174</f>
        <v>0</v>
      </c>
      <c r="C174">
        <f>BCTLD!C174</f>
        <v>0</v>
      </c>
      <c r="E174">
        <f>BCTLD!D175</f>
        <v>0</v>
      </c>
    </row>
    <row r="175" spans="1:5" x14ac:dyDescent="0.2">
      <c r="A175" s="134">
        <f>BCTLD!A175</f>
        <v>0</v>
      </c>
      <c r="B175" s="133">
        <f>BCTLD!B175</f>
        <v>0</v>
      </c>
      <c r="C175">
        <f>BCTLD!C175</f>
        <v>0</v>
      </c>
      <c r="E175">
        <f>BCTLD!D176</f>
        <v>0</v>
      </c>
    </row>
    <row r="176" spans="1:5" x14ac:dyDescent="0.2">
      <c r="A176" s="134">
        <f>BCTLD!A176</f>
        <v>0</v>
      </c>
      <c r="B176" s="133">
        <f>BCTLD!B176</f>
        <v>0</v>
      </c>
      <c r="C176">
        <f>BCTLD!C176</f>
        <v>0</v>
      </c>
      <c r="E176">
        <f>BCTLD!D177</f>
        <v>0</v>
      </c>
    </row>
    <row r="177" spans="1:5" x14ac:dyDescent="0.2">
      <c r="A177" s="134">
        <f>BCTLD!A177</f>
        <v>0</v>
      </c>
      <c r="B177" s="133">
        <f>BCTLD!B177</f>
        <v>0</v>
      </c>
      <c r="C177">
        <f>BCTLD!C177</f>
        <v>0</v>
      </c>
      <c r="E177">
        <f>BCTLD!D178</f>
        <v>0</v>
      </c>
    </row>
    <row r="178" spans="1:5" x14ac:dyDescent="0.2">
      <c r="A178" s="134">
        <f>BCTLD!A178</f>
        <v>0</v>
      </c>
      <c r="B178" s="133">
        <f>BCTLD!B178</f>
        <v>0</v>
      </c>
      <c r="C178">
        <f>BCTLD!C178</f>
        <v>0</v>
      </c>
      <c r="E178">
        <f>BCTLD!D179</f>
        <v>0</v>
      </c>
    </row>
    <row r="179" spans="1:5" x14ac:dyDescent="0.2">
      <c r="A179" s="134">
        <f>BCTLD!A179</f>
        <v>0</v>
      </c>
      <c r="B179" s="133">
        <f>BCTLD!B179</f>
        <v>0</v>
      </c>
      <c r="C179">
        <f>BCTLD!C179</f>
        <v>0</v>
      </c>
      <c r="E179">
        <f>BCTLD!D180</f>
        <v>0</v>
      </c>
    </row>
    <row r="180" spans="1:5" x14ac:dyDescent="0.2">
      <c r="A180" s="134">
        <f>BCTLD!A180</f>
        <v>0</v>
      </c>
      <c r="B180" s="133">
        <f>BCTLD!B180</f>
        <v>0</v>
      </c>
      <c r="C180">
        <f>BCTLD!C180</f>
        <v>0</v>
      </c>
      <c r="E180">
        <f>BCTLD!D181</f>
        <v>0</v>
      </c>
    </row>
    <row r="181" spans="1:5" x14ac:dyDescent="0.2">
      <c r="A181" s="134">
        <f>BCTLD!A181</f>
        <v>0</v>
      </c>
      <c r="B181" s="133">
        <f>BCTLD!B181</f>
        <v>0</v>
      </c>
      <c r="C181">
        <f>BCTLD!C181</f>
        <v>0</v>
      </c>
      <c r="E181">
        <f>BCTLD!D182</f>
        <v>0</v>
      </c>
    </row>
    <row r="182" spans="1:5" x14ac:dyDescent="0.2">
      <c r="A182" s="134">
        <f>BCTLD!A182</f>
        <v>0</v>
      </c>
      <c r="B182" s="133">
        <f>BCTLD!B182</f>
        <v>0</v>
      </c>
      <c r="C182">
        <f>BCTLD!C182</f>
        <v>0</v>
      </c>
      <c r="E182">
        <f>BCTLD!D183</f>
        <v>0</v>
      </c>
    </row>
    <row r="183" spans="1:5" x14ac:dyDescent="0.2">
      <c r="A183" s="134">
        <f>BCTLD!A183</f>
        <v>0</v>
      </c>
      <c r="B183" s="133">
        <f>BCTLD!B183</f>
        <v>0</v>
      </c>
      <c r="C183">
        <f>BCTLD!C183</f>
        <v>0</v>
      </c>
      <c r="E183">
        <f>BCTLD!D184</f>
        <v>0</v>
      </c>
    </row>
    <row r="184" spans="1:5" x14ac:dyDescent="0.2">
      <c r="A184" s="134">
        <f>BCTLD!A184</f>
        <v>0</v>
      </c>
      <c r="B184" s="133">
        <f>BCTLD!B184</f>
        <v>0</v>
      </c>
      <c r="C184">
        <f>BCTLD!C184</f>
        <v>0</v>
      </c>
      <c r="E184">
        <f>BCTLD!D185</f>
        <v>0</v>
      </c>
    </row>
    <row r="185" spans="1:5" x14ac:dyDescent="0.2">
      <c r="A185" s="134">
        <f>BCTLD!A185</f>
        <v>0</v>
      </c>
      <c r="B185" s="133">
        <f>BCTLD!B185</f>
        <v>0</v>
      </c>
      <c r="C185">
        <f>BCTLD!C185</f>
        <v>0</v>
      </c>
      <c r="E185">
        <f>BCTLD!D186</f>
        <v>0</v>
      </c>
    </row>
    <row r="186" spans="1:5" x14ac:dyDescent="0.2">
      <c r="A186" s="134">
        <f>BCTLD!A186</f>
        <v>0</v>
      </c>
      <c r="B186" s="133">
        <f>BCTLD!B186</f>
        <v>0</v>
      </c>
      <c r="C186">
        <f>BCTLD!C186</f>
        <v>0</v>
      </c>
      <c r="E186">
        <f>BCTLD!D187</f>
        <v>0</v>
      </c>
    </row>
    <row r="187" spans="1:5" x14ac:dyDescent="0.2">
      <c r="A187" s="134">
        <f>BCTLD!A187</f>
        <v>0</v>
      </c>
      <c r="B187" s="133">
        <f>BCTLD!B187</f>
        <v>0</v>
      </c>
      <c r="C187">
        <f>BCTLD!C187</f>
        <v>0</v>
      </c>
      <c r="E187">
        <f>BCTLD!D188</f>
        <v>0</v>
      </c>
    </row>
    <row r="188" spans="1:5" x14ac:dyDescent="0.2">
      <c r="A188" s="134">
        <f>BCTLD!A188</f>
        <v>0</v>
      </c>
      <c r="B188" s="133">
        <f>BCTLD!B188</f>
        <v>0</v>
      </c>
      <c r="C188">
        <f>BCTLD!C188</f>
        <v>0</v>
      </c>
      <c r="E188">
        <f>BCTLD!D189</f>
        <v>0</v>
      </c>
    </row>
    <row r="189" spans="1:5" x14ac:dyDescent="0.2">
      <c r="A189" s="134">
        <f>BCTLD!A189</f>
        <v>0</v>
      </c>
      <c r="B189" s="133">
        <f>BCTLD!B189</f>
        <v>0</v>
      </c>
      <c r="C189">
        <f>BCTLD!C189</f>
        <v>0</v>
      </c>
      <c r="E189">
        <f>BCTLD!D190</f>
        <v>0</v>
      </c>
    </row>
    <row r="190" spans="1:5" x14ac:dyDescent="0.2">
      <c r="A190" s="134">
        <f>BCTLD!A190</f>
        <v>0</v>
      </c>
      <c r="B190" s="133">
        <f>BCTLD!B190</f>
        <v>0</v>
      </c>
      <c r="C190">
        <f>BCTLD!C190</f>
        <v>0</v>
      </c>
      <c r="E190">
        <f>BCTLD!D191</f>
        <v>0</v>
      </c>
    </row>
    <row r="191" spans="1:5" x14ac:dyDescent="0.2">
      <c r="A191" s="134">
        <f>BCTLD!A191</f>
        <v>0</v>
      </c>
      <c r="B191" s="133">
        <f>BCTLD!B191</f>
        <v>0</v>
      </c>
      <c r="C191">
        <f>BCTLD!C191</f>
        <v>0</v>
      </c>
      <c r="E191">
        <f>BCTLD!D192</f>
        <v>0</v>
      </c>
    </row>
    <row r="192" spans="1:5" x14ac:dyDescent="0.2">
      <c r="A192" s="134">
        <f>BCTLD!A192</f>
        <v>0</v>
      </c>
      <c r="B192" s="133">
        <f>BCTLD!B192</f>
        <v>0</v>
      </c>
      <c r="C192">
        <f>BCTLD!C192</f>
        <v>0</v>
      </c>
      <c r="E192">
        <f>BCTLD!D193</f>
        <v>0</v>
      </c>
    </row>
    <row r="193" spans="1:5" x14ac:dyDescent="0.2">
      <c r="A193" s="134">
        <f>BCTLD!A193</f>
        <v>0</v>
      </c>
      <c r="B193" s="133">
        <f>BCTLD!B193</f>
        <v>0</v>
      </c>
      <c r="C193">
        <f>BCTLD!C193</f>
        <v>0</v>
      </c>
      <c r="E193">
        <f>BCTLD!D194</f>
        <v>0</v>
      </c>
    </row>
    <row r="194" spans="1:5" x14ac:dyDescent="0.2">
      <c r="A194" s="134">
        <f>BCTLD!A194</f>
        <v>0</v>
      </c>
      <c r="B194" s="133">
        <f>BCTLD!B194</f>
        <v>0</v>
      </c>
      <c r="C194">
        <f>BCTLD!C194</f>
        <v>0</v>
      </c>
      <c r="E194">
        <f>BCTLD!D195</f>
        <v>0</v>
      </c>
    </row>
    <row r="195" spans="1:5" x14ac:dyDescent="0.2">
      <c r="A195" s="134">
        <f>BCTLD!A195</f>
        <v>0</v>
      </c>
      <c r="B195" s="133">
        <f>BCTLD!B195</f>
        <v>0</v>
      </c>
      <c r="C195">
        <f>BCTLD!C195</f>
        <v>0</v>
      </c>
      <c r="E195">
        <f>BCTLD!D196</f>
        <v>0</v>
      </c>
    </row>
    <row r="196" spans="1:5" x14ac:dyDescent="0.2">
      <c r="A196" s="134">
        <f>BCTLD!A196</f>
        <v>0</v>
      </c>
      <c r="B196" s="133">
        <f>BCTLD!B196</f>
        <v>0</v>
      </c>
      <c r="C196">
        <f>BCTLD!C196</f>
        <v>0</v>
      </c>
      <c r="E196">
        <f>BCTLD!D197</f>
        <v>0</v>
      </c>
    </row>
    <row r="197" spans="1:5" x14ac:dyDescent="0.2">
      <c r="A197" s="134">
        <f>BCTLD!A197</f>
        <v>0</v>
      </c>
      <c r="B197" s="133">
        <f>BCTLD!B197</f>
        <v>0</v>
      </c>
      <c r="C197">
        <f>BCTLD!C197</f>
        <v>0</v>
      </c>
      <c r="E197">
        <f>BCTLD!D198</f>
        <v>0</v>
      </c>
    </row>
    <row r="198" spans="1:5" x14ac:dyDescent="0.2">
      <c r="A198" s="134">
        <f>BCTLD!A198</f>
        <v>0</v>
      </c>
      <c r="B198" s="133">
        <f>BCTLD!B198</f>
        <v>0</v>
      </c>
      <c r="C198">
        <f>BCTLD!C198</f>
        <v>0</v>
      </c>
      <c r="E198">
        <f>BCTLD!D199</f>
        <v>0</v>
      </c>
    </row>
    <row r="199" spans="1:5" x14ac:dyDescent="0.2">
      <c r="A199" s="134">
        <f>BCTLD!A199</f>
        <v>0</v>
      </c>
      <c r="B199" s="133">
        <f>BCTLD!B199</f>
        <v>0</v>
      </c>
      <c r="C199">
        <f>BCTLD!C199</f>
        <v>0</v>
      </c>
      <c r="E199">
        <f>BCTLD!D200</f>
        <v>0</v>
      </c>
    </row>
    <row r="200" spans="1:5" x14ac:dyDescent="0.2">
      <c r="A200" s="134">
        <f>BCTLD!A200</f>
        <v>0</v>
      </c>
      <c r="B200" s="133">
        <f>BCTLD!B200</f>
        <v>0</v>
      </c>
      <c r="C200">
        <f>BCTLD!C200</f>
        <v>0</v>
      </c>
      <c r="E200">
        <f>BCTLD!D201</f>
        <v>0</v>
      </c>
    </row>
    <row r="201" spans="1:5" x14ac:dyDescent="0.2">
      <c r="A201" s="134">
        <f>BCTLD!A201</f>
        <v>0</v>
      </c>
      <c r="B201" s="133">
        <f>BCTLD!B201</f>
        <v>0</v>
      </c>
      <c r="C201">
        <f>BCTLD!C201</f>
        <v>0</v>
      </c>
      <c r="E201">
        <f>BCTLD!D202</f>
        <v>0</v>
      </c>
    </row>
    <row r="202" spans="1:5" x14ac:dyDescent="0.2">
      <c r="A202" s="134">
        <f>BCTLD!A202</f>
        <v>0</v>
      </c>
      <c r="B202" s="133">
        <f>BCTLD!B202</f>
        <v>0</v>
      </c>
      <c r="C202">
        <f>BCTLD!C202</f>
        <v>0</v>
      </c>
      <c r="E202">
        <f>BCTLD!D203</f>
        <v>0</v>
      </c>
    </row>
    <row r="203" spans="1:5" x14ac:dyDescent="0.2">
      <c r="A203" s="134">
        <f>BCTLD!A203</f>
        <v>0</v>
      </c>
      <c r="B203" s="133">
        <f>BCTLD!B203</f>
        <v>0</v>
      </c>
      <c r="C203">
        <f>BCTLD!C203</f>
        <v>0</v>
      </c>
      <c r="E203">
        <f>BCTLD!D204</f>
        <v>0</v>
      </c>
    </row>
    <row r="204" spans="1:5" x14ac:dyDescent="0.2">
      <c r="A204" s="134">
        <f>BCTLD!A204</f>
        <v>0</v>
      </c>
      <c r="B204" s="133">
        <f>BCTLD!B204</f>
        <v>0</v>
      </c>
      <c r="C204">
        <f>BCTLD!C204</f>
        <v>0</v>
      </c>
      <c r="E204">
        <f>BCTLD!D205</f>
        <v>0</v>
      </c>
    </row>
    <row r="205" spans="1:5" x14ac:dyDescent="0.2">
      <c r="A205" s="134">
        <f>BCTLD!A205</f>
        <v>0</v>
      </c>
      <c r="B205" s="133">
        <f>BCTLD!B205</f>
        <v>0</v>
      </c>
      <c r="C205">
        <f>BCTLD!C205</f>
        <v>0</v>
      </c>
      <c r="E205">
        <f>BCTLD!D206</f>
        <v>0</v>
      </c>
    </row>
    <row r="206" spans="1:5" x14ac:dyDescent="0.2">
      <c r="A206" s="134">
        <f>BCTLD!A206</f>
        <v>0</v>
      </c>
      <c r="B206" s="133">
        <f>BCTLD!B206</f>
        <v>0</v>
      </c>
      <c r="C206">
        <f>BCTLD!C206</f>
        <v>0</v>
      </c>
      <c r="E206">
        <f>BCTLD!D207</f>
        <v>0</v>
      </c>
    </row>
    <row r="207" spans="1:5" x14ac:dyDescent="0.2">
      <c r="A207" s="134">
        <f>BCTLD!A207</f>
        <v>0</v>
      </c>
      <c r="B207" s="133">
        <f>BCTLD!B207</f>
        <v>0</v>
      </c>
      <c r="C207">
        <f>BCTLD!C207</f>
        <v>0</v>
      </c>
      <c r="E207">
        <f>BCTLD!D208</f>
        <v>0</v>
      </c>
    </row>
    <row r="208" spans="1:5" x14ac:dyDescent="0.2">
      <c r="A208" s="134">
        <f>BCTLD!A208</f>
        <v>0</v>
      </c>
      <c r="B208" s="133">
        <f>BCTLD!B208</f>
        <v>0</v>
      </c>
      <c r="C208">
        <f>BCTLD!C208</f>
        <v>0</v>
      </c>
      <c r="E208">
        <f>BCTLD!D209</f>
        <v>0</v>
      </c>
    </row>
    <row r="209" spans="1:5" x14ac:dyDescent="0.2">
      <c r="A209" s="134">
        <f>BCTLD!A209</f>
        <v>0</v>
      </c>
      <c r="B209" s="133">
        <f>BCTLD!B209</f>
        <v>0</v>
      </c>
      <c r="C209">
        <f>BCTLD!C209</f>
        <v>0</v>
      </c>
      <c r="E209">
        <f>BCTLD!D210</f>
        <v>0</v>
      </c>
    </row>
    <row r="210" spans="1:5" x14ac:dyDescent="0.2">
      <c r="A210" s="134">
        <f>BCTLD!A210</f>
        <v>0</v>
      </c>
      <c r="B210" s="133">
        <f>BCTLD!B210</f>
        <v>0</v>
      </c>
      <c r="C210">
        <f>BCTLD!C210</f>
        <v>0</v>
      </c>
      <c r="E210">
        <f>BCTLD!D211</f>
        <v>0</v>
      </c>
    </row>
    <row r="211" spans="1:5" x14ac:dyDescent="0.2">
      <c r="A211" s="134">
        <f>BCTLD!A211</f>
        <v>0</v>
      </c>
      <c r="B211" s="133">
        <f>BCTLD!B211</f>
        <v>0</v>
      </c>
      <c r="C211">
        <f>BCTLD!C211</f>
        <v>0</v>
      </c>
      <c r="E211">
        <f>BCTLD!D212</f>
        <v>0</v>
      </c>
    </row>
    <row r="212" spans="1:5" x14ac:dyDescent="0.2">
      <c r="A212" s="134">
        <f>BCTLD!A212</f>
        <v>0</v>
      </c>
      <c r="B212" s="133">
        <f>BCTLD!B212</f>
        <v>0</v>
      </c>
      <c r="C212">
        <f>BCTLD!C212</f>
        <v>0</v>
      </c>
      <c r="E212">
        <f>BCTLD!D213</f>
        <v>0</v>
      </c>
    </row>
    <row r="213" spans="1:5" x14ac:dyDescent="0.2">
      <c r="A213" s="134">
        <f>BCTLD!A213</f>
        <v>0</v>
      </c>
      <c r="B213" s="133">
        <f>BCTLD!B213</f>
        <v>0</v>
      </c>
      <c r="C213">
        <f>BCTLD!C213</f>
        <v>0</v>
      </c>
      <c r="E213">
        <f>BCTLD!D214</f>
        <v>0</v>
      </c>
    </row>
    <row r="214" spans="1:5" x14ac:dyDescent="0.2">
      <c r="A214" s="134">
        <f>BCTLD!A214</f>
        <v>0</v>
      </c>
      <c r="B214" s="133">
        <f>BCTLD!B214</f>
        <v>0</v>
      </c>
      <c r="C214">
        <f>BCTLD!C214</f>
        <v>0</v>
      </c>
      <c r="E214">
        <f>BCTLD!D215</f>
        <v>0</v>
      </c>
    </row>
    <row r="215" spans="1:5" x14ac:dyDescent="0.2">
      <c r="A215" s="134">
        <f>BCTLD!A215</f>
        <v>0</v>
      </c>
      <c r="B215" s="133">
        <f>BCTLD!B215</f>
        <v>0</v>
      </c>
      <c r="C215">
        <f>BCTLD!C215</f>
        <v>0</v>
      </c>
      <c r="E215">
        <f>BCTLD!D216</f>
        <v>0</v>
      </c>
    </row>
    <row r="216" spans="1:5" x14ac:dyDescent="0.2">
      <c r="A216" s="134">
        <f>BCTLD!A216</f>
        <v>0</v>
      </c>
      <c r="B216" s="133">
        <f>BCTLD!B216</f>
        <v>0</v>
      </c>
      <c r="C216">
        <f>BCTLD!C216</f>
        <v>0</v>
      </c>
      <c r="E216">
        <f>BCTLD!D217</f>
        <v>0</v>
      </c>
    </row>
    <row r="217" spans="1:5" x14ac:dyDescent="0.2">
      <c r="A217" s="134">
        <f>BCTLD!A217</f>
        <v>0</v>
      </c>
      <c r="B217" s="133">
        <f>BCTLD!B217</f>
        <v>0</v>
      </c>
      <c r="C217">
        <f>BCTLD!C217</f>
        <v>0</v>
      </c>
      <c r="E217">
        <f>BCTLD!D218</f>
        <v>0</v>
      </c>
    </row>
    <row r="218" spans="1:5" x14ac:dyDescent="0.2">
      <c r="A218" s="134">
        <f>BCTLD!A218</f>
        <v>0</v>
      </c>
      <c r="B218" s="133">
        <f>BCTLD!B218</f>
        <v>0</v>
      </c>
      <c r="C218">
        <f>BCTLD!C218</f>
        <v>0</v>
      </c>
      <c r="E218">
        <f>BCTLD!D219</f>
        <v>0</v>
      </c>
    </row>
    <row r="219" spans="1:5" x14ac:dyDescent="0.2">
      <c r="A219" s="134">
        <f>BCTLD!A219</f>
        <v>0</v>
      </c>
      <c r="B219" s="133">
        <f>BCTLD!B219</f>
        <v>0</v>
      </c>
      <c r="C219">
        <f>BCTLD!C219</f>
        <v>0</v>
      </c>
      <c r="E219">
        <f>BCTLD!D220</f>
        <v>0</v>
      </c>
    </row>
    <row r="220" spans="1:5" x14ac:dyDescent="0.2">
      <c r="A220" s="134">
        <f>BCTLD!A220</f>
        <v>0</v>
      </c>
      <c r="B220" s="133">
        <f>BCTLD!B220</f>
        <v>0</v>
      </c>
      <c r="C220">
        <f>BCTLD!C220</f>
        <v>0</v>
      </c>
      <c r="E220">
        <f>BCTLD!D221</f>
        <v>0</v>
      </c>
    </row>
    <row r="221" spans="1:5" x14ac:dyDescent="0.2">
      <c r="A221" s="134">
        <f>BCTLD!A221</f>
        <v>0</v>
      </c>
      <c r="B221" s="133">
        <f>BCTLD!B221</f>
        <v>0</v>
      </c>
      <c r="C221">
        <f>BCTLD!C221</f>
        <v>0</v>
      </c>
      <c r="E221">
        <f>BCTLD!D222</f>
        <v>0</v>
      </c>
    </row>
    <row r="222" spans="1:5" x14ac:dyDescent="0.2">
      <c r="A222" s="134">
        <f>BCTLD!A222</f>
        <v>0</v>
      </c>
      <c r="B222" s="133">
        <f>BCTLD!B222</f>
        <v>0</v>
      </c>
      <c r="C222">
        <f>BCTLD!C222</f>
        <v>0</v>
      </c>
      <c r="E222">
        <f>BCTLD!D223</f>
        <v>0</v>
      </c>
    </row>
    <row r="223" spans="1:5" x14ac:dyDescent="0.2">
      <c r="A223" s="134">
        <f>BCTLD!A223</f>
        <v>0</v>
      </c>
      <c r="B223" s="133">
        <f>BCTLD!B223</f>
        <v>0</v>
      </c>
      <c r="C223">
        <f>BCTLD!C223</f>
        <v>0</v>
      </c>
      <c r="E223">
        <f>BCTLD!D224</f>
        <v>0</v>
      </c>
    </row>
    <row r="224" spans="1:5" x14ac:dyDescent="0.2">
      <c r="A224" s="134">
        <f>BCTLD!A224</f>
        <v>0</v>
      </c>
      <c r="B224" s="133">
        <f>BCTLD!B224</f>
        <v>0</v>
      </c>
      <c r="C224">
        <f>BCTLD!C224</f>
        <v>0</v>
      </c>
      <c r="E224">
        <f>BCTLD!D225</f>
        <v>0</v>
      </c>
    </row>
    <row r="225" spans="1:5" x14ac:dyDescent="0.2">
      <c r="A225" s="134">
        <f>BCTLD!A225</f>
        <v>0</v>
      </c>
      <c r="B225" s="133">
        <f>BCTLD!B225</f>
        <v>0</v>
      </c>
      <c r="C225">
        <f>BCTLD!C225</f>
        <v>0</v>
      </c>
      <c r="E225">
        <f>BCTLD!D226</f>
        <v>0</v>
      </c>
    </row>
    <row r="226" spans="1:5" x14ac:dyDescent="0.2">
      <c r="A226" s="134">
        <f>BCTLD!A226</f>
        <v>0</v>
      </c>
      <c r="B226" s="133">
        <f>BCTLD!B226</f>
        <v>0</v>
      </c>
      <c r="C226">
        <f>BCTLD!C226</f>
        <v>0</v>
      </c>
      <c r="E226">
        <f>BCTLD!D227</f>
        <v>0</v>
      </c>
    </row>
    <row r="227" spans="1:5" x14ac:dyDescent="0.2">
      <c r="A227" s="134">
        <f>BCTLD!A227</f>
        <v>0</v>
      </c>
      <c r="B227" s="133">
        <f>BCTLD!B227</f>
        <v>0</v>
      </c>
      <c r="C227">
        <f>BCTLD!C227</f>
        <v>0</v>
      </c>
      <c r="E227">
        <f>BCTLD!D228</f>
        <v>0</v>
      </c>
    </row>
    <row r="228" spans="1:5" x14ac:dyDescent="0.2">
      <c r="A228" s="134">
        <f>BCTLD!A228</f>
        <v>0</v>
      </c>
      <c r="B228" s="133">
        <f>BCTLD!B228</f>
        <v>0</v>
      </c>
      <c r="C228">
        <f>BCTLD!C228</f>
        <v>0</v>
      </c>
      <c r="E228">
        <f>BCTLD!D229</f>
        <v>0</v>
      </c>
    </row>
    <row r="229" spans="1:5" x14ac:dyDescent="0.2">
      <c r="A229" s="134">
        <f>BCTLD!A229</f>
        <v>0</v>
      </c>
      <c r="B229" s="133">
        <f>BCTLD!B229</f>
        <v>0</v>
      </c>
      <c r="C229">
        <f>BCTLD!C229</f>
        <v>0</v>
      </c>
      <c r="E229">
        <f>BCTLD!D230</f>
        <v>0</v>
      </c>
    </row>
    <row r="230" spans="1:5" x14ac:dyDescent="0.2">
      <c r="A230" s="134">
        <f>BCTLD!A230</f>
        <v>0</v>
      </c>
      <c r="B230" s="133">
        <f>BCTLD!B230</f>
        <v>0</v>
      </c>
      <c r="C230">
        <f>BCTLD!C230</f>
        <v>0</v>
      </c>
      <c r="E230">
        <f>BCTLD!D231</f>
        <v>0</v>
      </c>
    </row>
    <row r="231" spans="1:5" x14ac:dyDescent="0.2">
      <c r="A231" s="134">
        <f>BCTLD!A231</f>
        <v>0</v>
      </c>
      <c r="B231" s="133">
        <f>BCTLD!B231</f>
        <v>0</v>
      </c>
      <c r="C231">
        <f>BCTLD!C231</f>
        <v>0</v>
      </c>
      <c r="E231">
        <f>BCTLD!D232</f>
        <v>0</v>
      </c>
    </row>
    <row r="232" spans="1:5" x14ac:dyDescent="0.2">
      <c r="A232" s="134">
        <f>BCTLD!A232</f>
        <v>0</v>
      </c>
      <c r="B232" s="133">
        <f>BCTLD!B232</f>
        <v>0</v>
      </c>
      <c r="C232">
        <f>BCTLD!C232</f>
        <v>0</v>
      </c>
      <c r="E232">
        <f>BCTLD!D233</f>
        <v>0</v>
      </c>
    </row>
    <row r="233" spans="1:5" x14ac:dyDescent="0.2">
      <c r="A233" s="134">
        <f>BCTLD!A233</f>
        <v>0</v>
      </c>
      <c r="B233" s="133">
        <f>BCTLD!B233</f>
        <v>0</v>
      </c>
      <c r="C233">
        <f>BCTLD!C233</f>
        <v>0</v>
      </c>
      <c r="E233">
        <f>BCTLD!D234</f>
        <v>0</v>
      </c>
    </row>
    <row r="234" spans="1:5" x14ac:dyDescent="0.2">
      <c r="A234" s="134">
        <f>BCTLD!A234</f>
        <v>0</v>
      </c>
      <c r="B234" s="133">
        <f>BCTLD!B234</f>
        <v>0</v>
      </c>
      <c r="C234">
        <f>BCTLD!C234</f>
        <v>0</v>
      </c>
      <c r="E234">
        <f>BCTLD!D235</f>
        <v>0</v>
      </c>
    </row>
    <row r="235" spans="1:5" x14ac:dyDescent="0.2">
      <c r="A235" s="134">
        <f>BCTLD!A235</f>
        <v>0</v>
      </c>
      <c r="B235" s="133">
        <f>BCTLD!B235</f>
        <v>0</v>
      </c>
      <c r="C235">
        <f>BCTLD!C235</f>
        <v>0</v>
      </c>
      <c r="E235">
        <f>BCTLD!D236</f>
        <v>0</v>
      </c>
    </row>
    <row r="236" spans="1:5" x14ac:dyDescent="0.2">
      <c r="A236" s="134">
        <f>BCTLD!A236</f>
        <v>0</v>
      </c>
      <c r="B236" s="133">
        <f>BCTLD!B236</f>
        <v>0</v>
      </c>
      <c r="C236">
        <f>BCTLD!C236</f>
        <v>0</v>
      </c>
      <c r="E236">
        <f>BCTLD!D237</f>
        <v>0</v>
      </c>
    </row>
    <row r="237" spans="1:5" x14ac:dyDescent="0.2">
      <c r="A237" s="134">
        <f>BCTLD!A237</f>
        <v>0</v>
      </c>
      <c r="B237" s="133">
        <f>BCTLD!B237</f>
        <v>0</v>
      </c>
      <c r="C237">
        <f>BCTLD!C237</f>
        <v>0</v>
      </c>
      <c r="E237">
        <f>BCTLD!D238</f>
        <v>0</v>
      </c>
    </row>
    <row r="238" spans="1:5" x14ac:dyDescent="0.2">
      <c r="A238" s="134">
        <f>BCTLD!A238</f>
        <v>0</v>
      </c>
      <c r="B238" s="133">
        <f>BCTLD!B238</f>
        <v>0</v>
      </c>
      <c r="C238">
        <f>BCTLD!C238</f>
        <v>0</v>
      </c>
      <c r="E238">
        <f>BCTLD!D239</f>
        <v>0</v>
      </c>
    </row>
    <row r="239" spans="1:5" x14ac:dyDescent="0.2">
      <c r="A239" s="134">
        <f>BCTLD!A239</f>
        <v>0</v>
      </c>
      <c r="B239" s="133">
        <f>BCTLD!B239</f>
        <v>0</v>
      </c>
      <c r="C239">
        <f>BCTLD!C239</f>
        <v>0</v>
      </c>
      <c r="E239">
        <f>BCTLD!D240</f>
        <v>0</v>
      </c>
    </row>
    <row r="240" spans="1:5" x14ac:dyDescent="0.2">
      <c r="A240" s="134">
        <f>BCTLD!A240</f>
        <v>0</v>
      </c>
      <c r="B240" s="133">
        <f>BCTLD!B240</f>
        <v>0</v>
      </c>
      <c r="C240">
        <f>BCTLD!C240</f>
        <v>0</v>
      </c>
      <c r="E240">
        <f>BCTLD!D241</f>
        <v>0</v>
      </c>
    </row>
    <row r="241" spans="1:5" x14ac:dyDescent="0.2">
      <c r="A241" s="134">
        <f>BCTLD!A241</f>
        <v>0</v>
      </c>
      <c r="B241" s="133">
        <f>BCTLD!B241</f>
        <v>0</v>
      </c>
      <c r="C241">
        <f>BCTLD!C241</f>
        <v>0</v>
      </c>
      <c r="E241">
        <f>BCTLD!D242</f>
        <v>0</v>
      </c>
    </row>
    <row r="242" spans="1:5" x14ac:dyDescent="0.2">
      <c r="A242" s="134">
        <f>BCTLD!A242</f>
        <v>0</v>
      </c>
      <c r="B242" s="133">
        <f>BCTLD!B242</f>
        <v>0</v>
      </c>
      <c r="C242">
        <f>BCTLD!C242</f>
        <v>0</v>
      </c>
      <c r="E242">
        <f>BCTLD!D243</f>
        <v>0</v>
      </c>
    </row>
    <row r="243" spans="1:5" x14ac:dyDescent="0.2">
      <c r="A243" s="134">
        <f>BCTLD!A243</f>
        <v>0</v>
      </c>
      <c r="B243" s="133">
        <f>BCTLD!B243</f>
        <v>0</v>
      </c>
      <c r="C243">
        <f>BCTLD!C243</f>
        <v>0</v>
      </c>
      <c r="E243">
        <f>BCTLD!D244</f>
        <v>0</v>
      </c>
    </row>
    <row r="244" spans="1:5" x14ac:dyDescent="0.2">
      <c r="A244" s="134">
        <f>BCTLD!A244</f>
        <v>0</v>
      </c>
      <c r="B244" s="133">
        <f>BCTLD!B244</f>
        <v>0</v>
      </c>
      <c r="C244">
        <f>BCTLD!C244</f>
        <v>0</v>
      </c>
      <c r="E244">
        <f>BCTLD!D245</f>
        <v>0</v>
      </c>
    </row>
    <row r="245" spans="1:5" x14ac:dyDescent="0.2">
      <c r="A245" s="134">
        <f>BCTLD!A245</f>
        <v>0</v>
      </c>
      <c r="B245" s="133">
        <f>BCTLD!B245</f>
        <v>0</v>
      </c>
      <c r="C245">
        <f>BCTLD!C245</f>
        <v>0</v>
      </c>
      <c r="E245">
        <f>BCTLD!D246</f>
        <v>0</v>
      </c>
    </row>
    <row r="246" spans="1:5" x14ac:dyDescent="0.2">
      <c r="A246" s="134">
        <f>BCTLD!A246</f>
        <v>0</v>
      </c>
      <c r="B246" s="133">
        <f>BCTLD!B246</f>
        <v>0</v>
      </c>
      <c r="C246">
        <f>BCTLD!C246</f>
        <v>0</v>
      </c>
      <c r="E246">
        <f>BCTLD!D247</f>
        <v>0</v>
      </c>
    </row>
    <row r="247" spans="1:5" x14ac:dyDescent="0.2">
      <c r="A247" s="134">
        <f>BCTLD!A247</f>
        <v>0</v>
      </c>
      <c r="B247" s="133">
        <f>BCTLD!B247</f>
        <v>0</v>
      </c>
      <c r="C247">
        <f>BCTLD!C247</f>
        <v>0</v>
      </c>
      <c r="E247">
        <f>BCTLD!D248</f>
        <v>0</v>
      </c>
    </row>
    <row r="248" spans="1:5" x14ac:dyDescent="0.2">
      <c r="A248" s="134">
        <f>BCTLD!A248</f>
        <v>0</v>
      </c>
      <c r="B248" s="133">
        <f>BCTLD!B248</f>
        <v>0</v>
      </c>
      <c r="C248">
        <f>BCTLD!C248</f>
        <v>0</v>
      </c>
      <c r="E248">
        <f>BCTLD!D249</f>
        <v>0</v>
      </c>
    </row>
    <row r="249" spans="1:5" x14ac:dyDescent="0.2">
      <c r="A249" s="134">
        <f>BCTLD!A249</f>
        <v>0</v>
      </c>
      <c r="B249" s="133">
        <f>BCTLD!B249</f>
        <v>0</v>
      </c>
      <c r="C249">
        <f>BCTLD!C249</f>
        <v>0</v>
      </c>
      <c r="E249">
        <f>BCTLD!D250</f>
        <v>0</v>
      </c>
    </row>
    <row r="250" spans="1:5" x14ac:dyDescent="0.2">
      <c r="A250" s="134">
        <f>BCTLD!A250</f>
        <v>0</v>
      </c>
      <c r="B250" s="133">
        <f>BCTLD!B250</f>
        <v>0</v>
      </c>
      <c r="C250">
        <f>BCTLD!C250</f>
        <v>0</v>
      </c>
      <c r="E250">
        <f>BCTLD!D251</f>
        <v>0</v>
      </c>
    </row>
    <row r="251" spans="1:5" x14ac:dyDescent="0.2">
      <c r="A251" s="134">
        <f>BCTLD!A251</f>
        <v>0</v>
      </c>
      <c r="B251" s="133">
        <f>BCTLD!B251</f>
        <v>0</v>
      </c>
      <c r="C251">
        <f>BCTLD!C251</f>
        <v>0</v>
      </c>
      <c r="E251">
        <f>BCTLD!D252</f>
        <v>0</v>
      </c>
    </row>
    <row r="252" spans="1:5" x14ac:dyDescent="0.2">
      <c r="A252" s="134">
        <f>BCTLD!A252</f>
        <v>0</v>
      </c>
      <c r="B252" s="133">
        <f>BCTLD!B252</f>
        <v>0</v>
      </c>
      <c r="C252">
        <f>BCTLD!C252</f>
        <v>0</v>
      </c>
      <c r="E252">
        <f>BCTLD!D253</f>
        <v>0</v>
      </c>
    </row>
    <row r="253" spans="1:5" x14ac:dyDescent="0.2">
      <c r="A253" s="134">
        <f>BCTLD!A253</f>
        <v>0</v>
      </c>
      <c r="B253" s="133">
        <f>BCTLD!B253</f>
        <v>0</v>
      </c>
      <c r="C253">
        <f>BCTLD!C253</f>
        <v>0</v>
      </c>
      <c r="E253">
        <f>BCTLD!D254</f>
        <v>0</v>
      </c>
    </row>
    <row r="254" spans="1:5" x14ac:dyDescent="0.2">
      <c r="A254" s="134">
        <f>BCTLD!A254</f>
        <v>0</v>
      </c>
      <c r="B254" s="133">
        <f>BCTLD!B254</f>
        <v>0</v>
      </c>
      <c r="C254">
        <f>BCTLD!C254</f>
        <v>0</v>
      </c>
      <c r="E254">
        <f>BCTLD!D255</f>
        <v>0</v>
      </c>
    </row>
    <row r="255" spans="1:5" x14ac:dyDescent="0.2">
      <c r="A255" s="134">
        <f>BCTLD!A255</f>
        <v>0</v>
      </c>
      <c r="B255" s="133">
        <f>BCTLD!B255</f>
        <v>0</v>
      </c>
      <c r="C255">
        <f>BCTLD!C255</f>
        <v>0</v>
      </c>
      <c r="E255">
        <f>BCTLD!D256</f>
        <v>0</v>
      </c>
    </row>
    <row r="256" spans="1:5" x14ac:dyDescent="0.2">
      <c r="A256" s="134">
        <f>BCTLD!A256</f>
        <v>0</v>
      </c>
      <c r="B256" s="133">
        <f>BCTLD!B256</f>
        <v>0</v>
      </c>
      <c r="C256">
        <f>BCTLD!C256</f>
        <v>0</v>
      </c>
      <c r="E256">
        <f>BCTLD!D257</f>
        <v>0</v>
      </c>
    </row>
    <row r="257" spans="1:5" x14ac:dyDescent="0.2">
      <c r="A257" s="134">
        <f>BCTLD!A257</f>
        <v>0</v>
      </c>
      <c r="B257" s="133">
        <f>BCTLD!B257</f>
        <v>0</v>
      </c>
      <c r="C257">
        <f>BCTLD!C257</f>
        <v>0</v>
      </c>
      <c r="E257">
        <f>BCTLD!D258</f>
        <v>0</v>
      </c>
    </row>
    <row r="258" spans="1:5" x14ac:dyDescent="0.2">
      <c r="A258" s="134">
        <f>BCTLD!A258</f>
        <v>0</v>
      </c>
      <c r="B258" s="133">
        <f>BCTLD!B258</f>
        <v>0</v>
      </c>
      <c r="C258">
        <f>BCTLD!C258</f>
        <v>0</v>
      </c>
      <c r="E258">
        <f>BCTLD!D259</f>
        <v>0</v>
      </c>
    </row>
    <row r="259" spans="1:5" x14ac:dyDescent="0.2">
      <c r="A259" s="134">
        <f>BCTLD!A259</f>
        <v>0</v>
      </c>
      <c r="B259" s="133">
        <f>BCTLD!B259</f>
        <v>0</v>
      </c>
      <c r="C259">
        <f>BCTLD!C259</f>
        <v>0</v>
      </c>
      <c r="E259">
        <f>BCTLD!D260</f>
        <v>0</v>
      </c>
    </row>
    <row r="260" spans="1:5" x14ac:dyDescent="0.2">
      <c r="A260" s="134">
        <f>BCTLD!A260</f>
        <v>0</v>
      </c>
      <c r="B260" s="133">
        <f>BCTLD!B260</f>
        <v>0</v>
      </c>
      <c r="C260">
        <f>BCTLD!C260</f>
        <v>0</v>
      </c>
      <c r="E260">
        <f>BCTLD!D261</f>
        <v>0</v>
      </c>
    </row>
    <row r="261" spans="1:5" x14ac:dyDescent="0.2">
      <c r="A261" s="134">
        <f>BCTLD!A261</f>
        <v>0</v>
      </c>
      <c r="B261" s="133">
        <f>BCTLD!B261</f>
        <v>0</v>
      </c>
      <c r="C261">
        <f>BCTLD!C261</f>
        <v>0</v>
      </c>
      <c r="E261">
        <f>BCTLD!D262</f>
        <v>0</v>
      </c>
    </row>
    <row r="262" spans="1:5" x14ac:dyDescent="0.2">
      <c r="A262" s="134">
        <f>BCTLD!A262</f>
        <v>0</v>
      </c>
      <c r="B262" s="133">
        <f>BCTLD!B262</f>
        <v>0</v>
      </c>
      <c r="C262">
        <f>BCTLD!C262</f>
        <v>0</v>
      </c>
      <c r="E262">
        <f>BCTLD!D263</f>
        <v>0</v>
      </c>
    </row>
    <row r="263" spans="1:5" x14ac:dyDescent="0.2">
      <c r="A263" s="134">
        <f>BCTLD!A263</f>
        <v>0</v>
      </c>
      <c r="B263" s="133">
        <f>BCTLD!B263</f>
        <v>0</v>
      </c>
      <c r="C263">
        <f>BCTLD!C263</f>
        <v>0</v>
      </c>
      <c r="E263">
        <f>BCTLD!D264</f>
        <v>0</v>
      </c>
    </row>
    <row r="264" spans="1:5" x14ac:dyDescent="0.2">
      <c r="A264" s="134">
        <f>BCTLD!A264</f>
        <v>0</v>
      </c>
      <c r="B264" s="133">
        <f>BCTLD!B264</f>
        <v>0</v>
      </c>
      <c r="C264">
        <f>BCTLD!C264</f>
        <v>0</v>
      </c>
      <c r="E264">
        <f>BCTLD!D265</f>
        <v>0</v>
      </c>
    </row>
    <row r="265" spans="1:5" x14ac:dyDescent="0.2">
      <c r="A265" s="134">
        <f>BCTLD!A265</f>
        <v>0</v>
      </c>
      <c r="B265" s="133">
        <f>BCTLD!B265</f>
        <v>0</v>
      </c>
      <c r="C265">
        <f>BCTLD!C265</f>
        <v>0</v>
      </c>
      <c r="E265">
        <f>BCTLD!D266</f>
        <v>0</v>
      </c>
    </row>
    <row r="266" spans="1:5" x14ac:dyDescent="0.2">
      <c r="A266" s="134">
        <f>BCTLD!A266</f>
        <v>0</v>
      </c>
      <c r="B266" s="133">
        <f>BCTLD!B266</f>
        <v>0</v>
      </c>
      <c r="C266">
        <f>BCTLD!C266</f>
        <v>0</v>
      </c>
      <c r="E266">
        <f>BCTLD!D267</f>
        <v>0</v>
      </c>
    </row>
    <row r="267" spans="1:5" x14ac:dyDescent="0.2">
      <c r="A267" s="134">
        <f>BCTLD!A267</f>
        <v>0</v>
      </c>
      <c r="B267" s="133">
        <f>BCTLD!B267</f>
        <v>0</v>
      </c>
      <c r="C267">
        <f>BCTLD!C267</f>
        <v>0</v>
      </c>
      <c r="E267">
        <f>BCTLD!D268</f>
        <v>0</v>
      </c>
    </row>
    <row r="268" spans="1:5" x14ac:dyDescent="0.2">
      <c r="A268" s="134">
        <f>BCTLD!A268</f>
        <v>0</v>
      </c>
      <c r="B268" s="133">
        <f>BCTLD!B268</f>
        <v>0</v>
      </c>
      <c r="C268">
        <f>BCTLD!C268</f>
        <v>0</v>
      </c>
      <c r="E268">
        <f>BCTLD!D269</f>
        <v>0</v>
      </c>
    </row>
    <row r="269" spans="1:5" x14ac:dyDescent="0.2">
      <c r="A269" s="134">
        <f>BCTLD!A269</f>
        <v>0</v>
      </c>
      <c r="B269" s="133">
        <f>BCTLD!B269</f>
        <v>0</v>
      </c>
      <c r="C269">
        <f>BCTLD!C269</f>
        <v>0</v>
      </c>
      <c r="E269">
        <f>BCTLD!D270</f>
        <v>0</v>
      </c>
    </row>
    <row r="270" spans="1:5" x14ac:dyDescent="0.2">
      <c r="A270" s="134">
        <f>BCTLD!A270</f>
        <v>0</v>
      </c>
      <c r="B270" s="133">
        <f>BCTLD!B270</f>
        <v>0</v>
      </c>
      <c r="C270">
        <f>BCTLD!C270</f>
        <v>0</v>
      </c>
      <c r="E270">
        <f>BCTLD!D271</f>
        <v>0</v>
      </c>
    </row>
    <row r="271" spans="1:5" x14ac:dyDescent="0.2">
      <c r="A271" s="134">
        <f>BCTLD!A271</f>
        <v>0</v>
      </c>
      <c r="B271" s="133">
        <f>BCTLD!B271</f>
        <v>0</v>
      </c>
      <c r="C271">
        <f>BCTLD!C271</f>
        <v>0</v>
      </c>
      <c r="E271">
        <f>BCTLD!D272</f>
        <v>0</v>
      </c>
    </row>
    <row r="272" spans="1:5" x14ac:dyDescent="0.2">
      <c r="A272" s="134">
        <f>BCTLD!A272</f>
        <v>0</v>
      </c>
      <c r="B272" s="133">
        <f>BCTLD!B272</f>
        <v>0</v>
      </c>
      <c r="E272">
        <f>BCTLD!D273</f>
        <v>0</v>
      </c>
    </row>
    <row r="273" spans="1:5" x14ac:dyDescent="0.2">
      <c r="A273" s="135">
        <f>BCTLD!A273</f>
        <v>0</v>
      </c>
      <c r="B273" s="133">
        <f>BCTLD!B273</f>
        <v>0</v>
      </c>
      <c r="E273">
        <f>BCTLD!D274</f>
        <v>0</v>
      </c>
    </row>
    <row r="274" spans="1:5" x14ac:dyDescent="0.2">
      <c r="A274" s="135">
        <f>BCTLD!A274</f>
        <v>0</v>
      </c>
      <c r="B274" s="133">
        <f>BCTLD!B274</f>
        <v>0</v>
      </c>
      <c r="E274">
        <f>BCTLD!D275</f>
        <v>0</v>
      </c>
    </row>
    <row r="275" spans="1:5" x14ac:dyDescent="0.2">
      <c r="A275" s="135">
        <f>BCTLD!A275</f>
        <v>0</v>
      </c>
      <c r="B275" s="133">
        <f>BCTLD!B275</f>
        <v>0</v>
      </c>
      <c r="E275">
        <f>BCTLD!D276</f>
        <v>0</v>
      </c>
    </row>
    <row r="276" spans="1:5" x14ac:dyDescent="0.2">
      <c r="A276" s="135">
        <f>BCTLD!A276</f>
        <v>0</v>
      </c>
      <c r="B276" s="133">
        <f>BCTLD!B276</f>
        <v>0</v>
      </c>
      <c r="E276">
        <f>BCTLD!D277</f>
        <v>0</v>
      </c>
    </row>
    <row r="277" spans="1:5" x14ac:dyDescent="0.2">
      <c r="A277" s="135">
        <f>BCTLD!A277</f>
        <v>0</v>
      </c>
      <c r="B277" s="133">
        <f>BCTLD!B277</f>
        <v>0</v>
      </c>
      <c r="E277">
        <f>BCTLD!D278</f>
        <v>0</v>
      </c>
    </row>
    <row r="278" spans="1:5" x14ac:dyDescent="0.2">
      <c r="A278" s="135">
        <f>BCTLD!A278</f>
        <v>0</v>
      </c>
      <c r="B278" s="133">
        <f>BCTLD!B278</f>
        <v>0</v>
      </c>
      <c r="E278">
        <f>BCTLD!D279</f>
        <v>0</v>
      </c>
    </row>
    <row r="279" spans="1:5" x14ac:dyDescent="0.2">
      <c r="A279" s="135">
        <f>BCTLD!A279</f>
        <v>0</v>
      </c>
      <c r="B279" s="133">
        <f>BCTLD!B279</f>
        <v>0</v>
      </c>
      <c r="E279">
        <f>BCTLD!D280</f>
        <v>0</v>
      </c>
    </row>
    <row r="280" spans="1:5" x14ac:dyDescent="0.2">
      <c r="A280" s="135">
        <f>BCTLD!A280</f>
        <v>0</v>
      </c>
      <c r="B280" s="133">
        <f>BCTLD!B280</f>
        <v>0</v>
      </c>
      <c r="E280">
        <f>BCTLD!D281</f>
        <v>0</v>
      </c>
    </row>
    <row r="281" spans="1:5" x14ac:dyDescent="0.2">
      <c r="A281" s="135">
        <f>BCTLD!A281</f>
        <v>0</v>
      </c>
      <c r="B281" s="133">
        <f>BCTLD!B281</f>
        <v>0</v>
      </c>
      <c r="E281">
        <f>BCTLD!D282</f>
        <v>0</v>
      </c>
    </row>
    <row r="282" spans="1:5" x14ac:dyDescent="0.2">
      <c r="A282" s="135">
        <f>BCTLD!A282</f>
        <v>0</v>
      </c>
      <c r="B282" s="133">
        <f>BCTLD!B282</f>
        <v>0</v>
      </c>
      <c r="E282">
        <f>BCTLD!D283</f>
        <v>0</v>
      </c>
    </row>
    <row r="283" spans="1:5" x14ac:dyDescent="0.2">
      <c r="A283" s="135">
        <f>BCTLD!A283</f>
        <v>0</v>
      </c>
      <c r="B283" s="133">
        <f>BCTLD!B283</f>
        <v>0</v>
      </c>
      <c r="E283">
        <f>BCTLD!D284</f>
        <v>0</v>
      </c>
    </row>
    <row r="284" spans="1:5" x14ac:dyDescent="0.2">
      <c r="A284" s="135">
        <f>BCTLD!A284</f>
        <v>0</v>
      </c>
      <c r="B284" s="133">
        <f>BCTLD!B284</f>
        <v>0</v>
      </c>
      <c r="E284">
        <f>BCTLD!D285</f>
        <v>0</v>
      </c>
    </row>
    <row r="285" spans="1:5" x14ac:dyDescent="0.2">
      <c r="A285" s="135">
        <f>BCTLD!A285</f>
        <v>0</v>
      </c>
      <c r="B285" s="133">
        <f>BCTLD!B285</f>
        <v>0</v>
      </c>
      <c r="E285">
        <f>BCTLD!D286</f>
        <v>0</v>
      </c>
    </row>
    <row r="286" spans="1:5" x14ac:dyDescent="0.2">
      <c r="A286" s="135">
        <f>BCTLD!A286</f>
        <v>0</v>
      </c>
      <c r="B286" s="133">
        <f>BCTLD!B286</f>
        <v>0</v>
      </c>
      <c r="E286">
        <f>BCTLD!D287</f>
        <v>0</v>
      </c>
    </row>
    <row r="287" spans="1:5" x14ac:dyDescent="0.2">
      <c r="A287" s="135">
        <f>BCTLD!A287</f>
        <v>0</v>
      </c>
      <c r="B287" s="133">
        <f>BCTLD!B287</f>
        <v>0</v>
      </c>
      <c r="E287">
        <f>BCTLD!D288</f>
        <v>0</v>
      </c>
    </row>
    <row r="288" spans="1:5" x14ac:dyDescent="0.2">
      <c r="A288" s="135">
        <f>BCTLD!A288</f>
        <v>0</v>
      </c>
      <c r="B288" s="133">
        <f>BCTLD!B288</f>
        <v>0</v>
      </c>
      <c r="E288">
        <f>BCTLD!D289</f>
        <v>0</v>
      </c>
    </row>
    <row r="289" spans="1:5" x14ac:dyDescent="0.2">
      <c r="A289" s="135">
        <f>BCTLD!A289</f>
        <v>0</v>
      </c>
      <c r="B289" s="133">
        <f>BCTLD!B289</f>
        <v>0</v>
      </c>
      <c r="E289">
        <f>BCTLD!D290</f>
        <v>0</v>
      </c>
    </row>
    <row r="290" spans="1:5" x14ac:dyDescent="0.2">
      <c r="A290" s="135">
        <f>BCTLD!A290</f>
        <v>0</v>
      </c>
      <c r="B290" s="133">
        <f>BCTLD!B290</f>
        <v>0</v>
      </c>
      <c r="E290">
        <f>BCTLD!D291</f>
        <v>0</v>
      </c>
    </row>
    <row r="291" spans="1:5" x14ac:dyDescent="0.2">
      <c r="A291" s="135">
        <f>BCTLD!A291</f>
        <v>0</v>
      </c>
      <c r="B291" s="133">
        <f>BCTLD!B291</f>
        <v>0</v>
      </c>
      <c r="E291">
        <f>BCTLD!D292</f>
        <v>0</v>
      </c>
    </row>
    <row r="292" spans="1:5" x14ac:dyDescent="0.2">
      <c r="A292" s="135">
        <f>BCTLD!A292</f>
        <v>0</v>
      </c>
      <c r="B292" s="133">
        <f>BCTLD!B292</f>
        <v>0</v>
      </c>
      <c r="E292">
        <f>BCTLD!D293</f>
        <v>0</v>
      </c>
    </row>
    <row r="293" spans="1:5" x14ac:dyDescent="0.2">
      <c r="A293" s="135">
        <f>BCTLD!A293</f>
        <v>0</v>
      </c>
      <c r="B293" s="133">
        <f>BCTLD!B293</f>
        <v>0</v>
      </c>
      <c r="E293">
        <f>BCTLD!D294</f>
        <v>0</v>
      </c>
    </row>
    <row r="294" spans="1:5" x14ac:dyDescent="0.2">
      <c r="A294" s="135">
        <f>BCTLD!A294</f>
        <v>0</v>
      </c>
      <c r="B294" s="133">
        <f>BCTLD!B294</f>
        <v>0</v>
      </c>
      <c r="E294">
        <f>BCTLD!D295</f>
        <v>0</v>
      </c>
    </row>
    <row r="295" spans="1:5" x14ac:dyDescent="0.2">
      <c r="A295" s="135">
        <f>BCTLD!A295</f>
        <v>0</v>
      </c>
      <c r="B295" s="133">
        <f>BCTLD!B295</f>
        <v>0</v>
      </c>
      <c r="E295">
        <f>BCTLD!D296</f>
        <v>0</v>
      </c>
    </row>
    <row r="296" spans="1:5" x14ac:dyDescent="0.2">
      <c r="A296" s="135">
        <f>BCTLD!A296</f>
        <v>0</v>
      </c>
      <c r="B296" s="133">
        <f>BCTLD!B296</f>
        <v>0</v>
      </c>
    </row>
    <row r="297" spans="1:5" x14ac:dyDescent="0.2">
      <c r="A297" s="135">
        <f>BCTLD!A297</f>
        <v>0</v>
      </c>
      <c r="B297" s="133">
        <f>BCTLD!B297</f>
        <v>0</v>
      </c>
    </row>
    <row r="298" spans="1:5" x14ac:dyDescent="0.2">
      <c r="A298" s="135">
        <f>BCTLD!A298</f>
        <v>0</v>
      </c>
    </row>
    <row r="299" spans="1:5" x14ac:dyDescent="0.2">
      <c r="A299" s="135">
        <f>BCTLD!A299</f>
        <v>0</v>
      </c>
    </row>
    <row r="300" spans="1:5" x14ac:dyDescent="0.2">
      <c r="A300" s="135">
        <f>BCTLD!A300</f>
        <v>0</v>
      </c>
    </row>
    <row r="301" spans="1:5" x14ac:dyDescent="0.2">
      <c r="A301" s="135">
        <f>BCTLD!A301</f>
        <v>0</v>
      </c>
    </row>
    <row r="302" spans="1:5" x14ac:dyDescent="0.2">
      <c r="A302" s="135">
        <f>BCTLD!A302</f>
        <v>0</v>
      </c>
    </row>
    <row r="303" spans="1:5" x14ac:dyDescent="0.2">
      <c r="A303" s="135">
        <f>BCTLD!A303</f>
        <v>0</v>
      </c>
    </row>
    <row r="304" spans="1:5" x14ac:dyDescent="0.2">
      <c r="A304" s="135">
        <f>BCTLD!A304</f>
        <v>0</v>
      </c>
    </row>
    <row r="305" spans="1:1" x14ac:dyDescent="0.2">
      <c r="A305" s="135">
        <f>BCTLD!A305</f>
        <v>0</v>
      </c>
    </row>
    <row r="306" spans="1:1" x14ac:dyDescent="0.2">
      <c r="A306" s="135">
        <f>BCTLD!A306</f>
        <v>0</v>
      </c>
    </row>
    <row r="307" spans="1:1" x14ac:dyDescent="0.2">
      <c r="A307" s="135">
        <f>BCTLD!A307</f>
        <v>0</v>
      </c>
    </row>
    <row r="308" spans="1:1" x14ac:dyDescent="0.2">
      <c r="A308" s="135">
        <f>BCTLD!A308</f>
        <v>0</v>
      </c>
    </row>
    <row r="309" spans="1:1" x14ac:dyDescent="0.2">
      <c r="A309" s="135">
        <f>BCTLD!A309</f>
        <v>0</v>
      </c>
    </row>
    <row r="310" spans="1:1" x14ac:dyDescent="0.2">
      <c r="A310" s="135">
        <f>BCTLD!A310</f>
        <v>0</v>
      </c>
    </row>
    <row r="311" spans="1:1" x14ac:dyDescent="0.2">
      <c r="A311" s="135">
        <f>BCTLD!A311</f>
        <v>0</v>
      </c>
    </row>
    <row r="312" spans="1:1" x14ac:dyDescent="0.2">
      <c r="A312" s="135">
        <f>BCTLD!A312</f>
        <v>0</v>
      </c>
    </row>
    <row r="313" spans="1:1" x14ac:dyDescent="0.2">
      <c r="A313" s="135">
        <f>BCTLD!A313</f>
        <v>0</v>
      </c>
    </row>
    <row r="314" spans="1:1" x14ac:dyDescent="0.2">
      <c r="A314" s="135">
        <f>BCTLD!A314</f>
        <v>0</v>
      </c>
    </row>
    <row r="315" spans="1:1" x14ac:dyDescent="0.2">
      <c r="A315" s="135">
        <f>BCTLD!A315</f>
        <v>0</v>
      </c>
    </row>
    <row r="316" spans="1:1" x14ac:dyDescent="0.2">
      <c r="A316" s="135">
        <f>BCTLD!A316</f>
        <v>0</v>
      </c>
    </row>
    <row r="317" spans="1:1" x14ac:dyDescent="0.2">
      <c r="A317" s="135">
        <f>BCTLD!A317</f>
        <v>0</v>
      </c>
    </row>
    <row r="318" spans="1:1" x14ac:dyDescent="0.2">
      <c r="A318" s="135">
        <f>BCTLD!A318</f>
        <v>0</v>
      </c>
    </row>
    <row r="319" spans="1:1" x14ac:dyDescent="0.2">
      <c r="A319" s="135">
        <f>BCTLD!A319</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BCTLD</vt:lpstr>
      <vt:lpstr>BC quý-mẫu 2</vt:lpstr>
      <vt:lpstr>copyTLD</vt:lpstr>
      <vt:lpstr>Sheet2</vt:lpstr>
      <vt:lpstr>canboCDchuyentrach</vt:lpstr>
      <vt:lpstr>dansothuong</vt:lpstr>
      <vt:lpstr>nhatretienhotro</vt:lpstr>
      <vt:lpstr>nuchuyentrach</vt:lpstr>
      <vt:lpstr>'BC quý-mẫu 2'!Print_Titles</vt:lpstr>
      <vt:lpstr>BCTLD!Print_Titles</vt:lpstr>
      <vt:lpstr>sangkienhoanthanh</vt:lpstr>
      <vt:lpstr>sophochutichcosobophan</vt:lpstr>
      <vt:lpstr>sophochutichcosothanhvien</vt:lpstr>
      <vt:lpstr>sosangkien</vt:lpstr>
      <vt:lpstr>sotophocongdoanbophan</vt:lpstr>
      <vt:lpstr>soUVBCHcosobophan</vt:lpstr>
      <vt:lpstr>soUVBCHcosothanhvien</vt:lpstr>
      <vt:lpstr>tencoso</vt:lpstr>
      <vt:lpstr>Thoigian</vt:lpstr>
    </vt:vector>
  </TitlesOfParts>
  <Company>ITQuangNam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Admin</cp:lastModifiedBy>
  <cp:lastPrinted>2020-08-10T04:00:34Z</cp:lastPrinted>
  <dcterms:created xsi:type="dcterms:W3CDTF">2009-11-17T06:55:43Z</dcterms:created>
  <dcterms:modified xsi:type="dcterms:W3CDTF">2021-10-19T04:02:18Z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d2f672b6-e1dc-4b84-afa4-e0fc415aec83</vt:lpwstr>
  </property>
</Properties>
</file>